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315" tabRatio="606" firstSheet="2" activeTab="4"/>
  </bookViews>
  <sheets>
    <sheet name="Koivu" sheetId="1" state="hidden" r:id="rId1"/>
    <sheet name="Soukka" sheetId="2" state="hidden" r:id="rId2"/>
    <sheet name="INDIV" sheetId="3" r:id="rId3"/>
    <sheet name="MEESK" sheetId="4" r:id="rId4"/>
    <sheet name="Kokku" sheetId="5" r:id="rId5"/>
    <sheet name="HD1" sheetId="6" r:id="rId6"/>
    <sheet name="HD2" sheetId="7" r:id="rId7"/>
    <sheet name="PRN" sheetId="8" r:id="rId8"/>
    <sheet name="TD1" sheetId="9" r:id="rId9"/>
    <sheet name="TD2" sheetId="10" r:id="rId10"/>
    <sheet name="TD3" sheetId="11" r:id="rId11"/>
    <sheet name="KGL" sheetId="12" r:id="rId12"/>
    <sheet name="TR1" sheetId="13" r:id="rId13"/>
    <sheet name="TR2" sheetId="14" r:id="rId14"/>
    <sheet name="TYHI" sheetId="15" r:id="rId15"/>
  </sheets>
  <definedNames>
    <definedName name="Prindiala" localSheetId="9">'TD2'!$A$1:$O$74</definedName>
  </definedNames>
  <calcPr fullCalcOnLoad="1"/>
</workbook>
</file>

<file path=xl/sharedStrings.xml><?xml version="1.0" encoding="utf-8"?>
<sst xmlns="http://schemas.openxmlformats.org/spreadsheetml/2006/main" count="1130" uniqueCount="135">
  <si>
    <t>Joukkue:</t>
  </si>
  <si>
    <t>Koivu DK</t>
  </si>
  <si>
    <t>pvm.</t>
  </si>
  <si>
    <t>Nimi:</t>
  </si>
  <si>
    <t>Kajaste, Tapio</t>
  </si>
  <si>
    <t>Happonen, Heikki</t>
  </si>
  <si>
    <t>erä</t>
  </si>
  <si>
    <t>tikat</t>
  </si>
  <si>
    <t>jäi</t>
  </si>
  <si>
    <t>tulos</t>
  </si>
  <si>
    <t>tons</t>
  </si>
  <si>
    <t>max</t>
  </si>
  <si>
    <t>yht.</t>
  </si>
  <si>
    <t>Karonen, Jani</t>
  </si>
  <si>
    <t>Roivas, Kimmo</t>
  </si>
  <si>
    <t>Soukka Darts</t>
  </si>
  <si>
    <t>Hornborg, Niklas</t>
  </si>
  <si>
    <t>Träff, Timo</t>
  </si>
  <si>
    <t>Uusitalo, Hannu</t>
  </si>
  <si>
    <t>Hornborg, Patrik</t>
  </si>
  <si>
    <t>Team:</t>
  </si>
  <si>
    <t>Sett</t>
  </si>
  <si>
    <t>Noolearv</t>
  </si>
  <si>
    <t>Tulemus</t>
  </si>
  <si>
    <t>1.mäng</t>
  </si>
  <si>
    <t>2.mäng</t>
  </si>
  <si>
    <t>3.mäng</t>
  </si>
  <si>
    <t>4.mäng</t>
  </si>
  <si>
    <t>1.</t>
  </si>
  <si>
    <t>2.</t>
  </si>
  <si>
    <t>3.</t>
  </si>
  <si>
    <t>4.</t>
  </si>
  <si>
    <t>5.</t>
  </si>
  <si>
    <t>6.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</si>
  <si>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</si>
  <si>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</si>
  <si>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</si>
  <si>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</si>
  <si>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</si>
  <si>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</si>
  <si>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</si>
  <si>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>Tallinn Darts 2</t>
  </si>
  <si>
    <t>Kaupo Salumets</t>
  </si>
  <si>
    <t>Jäi</t>
  </si>
  <si>
    <t>Kokku:</t>
  </si>
  <si>
    <t>100+</t>
  </si>
  <si>
    <t>170+</t>
  </si>
  <si>
    <t>Fred Endrekson</t>
  </si>
  <si>
    <t>Võite</t>
  </si>
  <si>
    <t>Võite:</t>
  </si>
  <si>
    <t>Kapten:</t>
  </si>
  <si>
    <t>Viik+</t>
  </si>
  <si>
    <t>Viik-</t>
  </si>
  <si>
    <t>Kaotusi</t>
  </si>
  <si>
    <t>-</t>
  </si>
  <si>
    <r>
      <t xml:space="preserve">voitot = pelaajan voittamat ottelut ( </t>
    </r>
    <r>
      <rPr>
        <b/>
        <sz val="10"/>
        <rFont val="Arial"/>
        <family val="2"/>
      </rPr>
      <t>ei erät/pelit !</t>
    </r>
    <r>
      <rPr>
        <sz val="10"/>
        <rFont val="Arial"/>
        <family val="2"/>
      </rPr>
      <t xml:space="preserve"> )</t>
    </r>
  </si>
  <si>
    <t>Tallinn Darts 1</t>
  </si>
  <si>
    <t>(tel)</t>
  </si>
  <si>
    <t>NOOLI</t>
  </si>
  <si>
    <t>SETID</t>
  </si>
  <si>
    <t>VÕITE</t>
  </si>
  <si>
    <t>TONS</t>
  </si>
  <si>
    <t>MAX</t>
  </si>
  <si>
    <t>KESKMINE</t>
  </si>
  <si>
    <t>Margus Kuuskemäe</t>
  </si>
  <si>
    <t>Tallinn Darts 3</t>
  </si>
  <si>
    <t>kapten</t>
  </si>
  <si>
    <t>Pärnu</t>
  </si>
  <si>
    <t>Härjasilm Darts 1</t>
  </si>
  <si>
    <t>Härjasilm Darts 2</t>
  </si>
  <si>
    <t>NIMI</t>
  </si>
  <si>
    <t>TULEM</t>
  </si>
  <si>
    <t>TONSKESK</t>
  </si>
  <si>
    <t>ÜLDKESK</t>
  </si>
  <si>
    <t>VÕISTKOND</t>
  </si>
  <si>
    <t>VIIK+</t>
  </si>
  <si>
    <t>VIIK-</t>
  </si>
  <si>
    <t>KAOTUSI</t>
  </si>
  <si>
    <t>PUNKTE</t>
  </si>
  <si>
    <t>SETID+</t>
  </si>
  <si>
    <t>SETID-</t>
  </si>
  <si>
    <t>HD1</t>
  </si>
  <si>
    <t>HD2</t>
  </si>
  <si>
    <t>PRN</t>
  </si>
  <si>
    <t>TD2</t>
  </si>
  <si>
    <t>TD1</t>
  </si>
  <si>
    <t>Tarmo Pütsepp</t>
  </si>
  <si>
    <t>Alar Jürisson</t>
  </si>
  <si>
    <t>Priit Reinart</t>
  </si>
  <si>
    <t>KGL</t>
  </si>
  <si>
    <t>Keegel</t>
  </si>
  <si>
    <t>Indrek Saar</t>
  </si>
  <si>
    <t>Türi 2</t>
  </si>
  <si>
    <t>TR2</t>
  </si>
  <si>
    <t>Türi 1</t>
  </si>
  <si>
    <t>TR1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</si>
  <si>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</si>
  <si>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</si>
  <si>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TD3</t>
  </si>
  <si>
    <t>Raido Kadopa</t>
  </si>
  <si>
    <t>Jan Kapaun</t>
  </si>
  <si>
    <t>Rando Kadopa</t>
  </si>
  <si>
    <t>Alo Alleman</t>
  </si>
  <si>
    <t>Arvi Ott</t>
  </si>
  <si>
    <t>Meelis Aule</t>
  </si>
  <si>
    <t>Alo Allemann</t>
  </si>
  <si>
    <t>Tiit Haidak</t>
  </si>
  <si>
    <t>Mati Leis</t>
  </si>
  <si>
    <t>Kaido Põldma</t>
  </si>
  <si>
    <t>Vahur Puusta</t>
  </si>
  <si>
    <t>Hannes Hanimägi</t>
  </si>
  <si>
    <t>Indrek Kalgan</t>
  </si>
  <si>
    <t>Sven Näpping</t>
  </si>
  <si>
    <t>Nikolai Harin</t>
  </si>
  <si>
    <t>Ivo Birk</t>
  </si>
  <si>
    <t>Vahur Luuk</t>
  </si>
  <si>
    <t>Tarvi Tõnnis</t>
  </si>
  <si>
    <t>Lenne Jakobson</t>
  </si>
  <si>
    <t>Küllike Lillestik</t>
  </si>
  <si>
    <t>KOKKU</t>
  </si>
  <si>
    <t>Martin Meriküla</t>
  </si>
  <si>
    <t>Reili Roodla</t>
  </si>
  <si>
    <t>Koit Hommik</t>
  </si>
  <si>
    <t>Ivar Pärtel</t>
  </si>
  <si>
    <t>Argo Kivi</t>
  </si>
  <si>
    <t>Kristo Männik</t>
  </si>
  <si>
    <t>Uve Kruusamäe</t>
  </si>
  <si>
    <t>Indrek Päivalill</t>
  </si>
  <si>
    <t>Raimo Põld</t>
  </si>
  <si>
    <t>Viljar Niiholm</t>
  </si>
  <si>
    <t>Marge Piik</t>
  </si>
  <si>
    <t>Erki Selling</t>
  </si>
  <si>
    <t>8.voor</t>
  </si>
  <si>
    <t>Mai</t>
  </si>
  <si>
    <t>Tõnno Tõrs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</si>
</sst>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39" xfId="0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51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0" fontId="11" fillId="3" borderId="59" xfId="0" applyFont="1" applyFill="1" applyBorder="1" applyAlignment="1">
      <alignment/>
    </xf>
    <xf numFmtId="0" fontId="11" fillId="3" borderId="60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61" xfId="0" applyFont="1" applyFill="1" applyBorder="1" applyAlignment="1">
      <alignment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1" xfId="0" applyFont="1" applyBorder="1" applyAlignment="1" quotePrefix="1">
      <alignment/>
    </xf>
    <xf numFmtId="0" fontId="12" fillId="0" borderId="59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0" fillId="0" borderId="32" xfId="0" applyFont="1" applyBorder="1" applyAlignment="1">
      <alignment horizontal="right"/>
    </xf>
    <xf numFmtId="0" fontId="0" fillId="0" borderId="75" xfId="0" applyFont="1" applyBorder="1" applyAlignment="1">
      <alignment/>
    </xf>
    <xf numFmtId="0" fontId="11" fillId="3" borderId="32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81" xfId="0" applyNumberFormat="1" applyFont="1" applyBorder="1" applyAlignment="1">
      <alignment/>
    </xf>
    <xf numFmtId="0" fontId="0" fillId="0" borderId="82" xfId="0" applyFont="1" applyBorder="1" applyAlignment="1">
      <alignment/>
    </xf>
    <xf numFmtId="2" fontId="0" fillId="0" borderId="82" xfId="0" applyNumberFormat="1" applyFont="1" applyBorder="1" applyAlignment="1">
      <alignment/>
    </xf>
    <xf numFmtId="0" fontId="0" fillId="0" borderId="83" xfId="0" applyFont="1" applyBorder="1" applyAlignment="1">
      <alignment/>
    </xf>
    <xf numFmtId="2" fontId="0" fillId="0" borderId="83" xfId="0" applyNumberFormat="1" applyFont="1" applyBorder="1" applyAlignment="1">
      <alignment/>
    </xf>
    <xf numFmtId="0" fontId="0" fillId="0" borderId="84" xfId="0" applyFont="1" applyBorder="1" applyAlignment="1">
      <alignment/>
    </xf>
    <xf numFmtId="2" fontId="0" fillId="0" borderId="84" xfId="0" applyNumberFormat="1" applyFont="1" applyBorder="1" applyAlignment="1">
      <alignment/>
    </xf>
    <xf numFmtId="0" fontId="12" fillId="3" borderId="31" xfId="0" applyFont="1" applyFill="1" applyBorder="1" applyAlignment="1">
      <alignment vertical="top"/>
    </xf>
    <xf numFmtId="0" fontId="12" fillId="3" borderId="85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3" borderId="10" xfId="0" applyFont="1" applyFill="1" applyBorder="1" applyAlignment="1">
      <alignment horizontal="center"/>
    </xf>
    <xf numFmtId="1" fontId="0" fillId="0" borderId="86" xfId="0" applyNumberFormat="1" applyFont="1" applyBorder="1" applyAlignment="1">
      <alignment/>
    </xf>
    <xf numFmtId="1" fontId="0" fillId="0" borderId="67" xfId="0" applyNumberFormat="1" applyFont="1" applyBorder="1" applyAlignment="1">
      <alignment/>
    </xf>
    <xf numFmtId="0" fontId="11" fillId="3" borderId="87" xfId="0" applyFont="1" applyFill="1" applyBorder="1" applyAlignment="1">
      <alignment horizontal="center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88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89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0" fillId="4" borderId="90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91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right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1" fontId="0" fillId="2" borderId="51" xfId="0" applyNumberFormat="1" applyFont="1" applyFill="1" applyBorder="1" applyAlignment="1" applyProtection="1">
      <alignment horizontal="center"/>
      <protection locked="0"/>
    </xf>
    <xf numFmtId="1" fontId="0" fillId="2" borderId="38" xfId="0" applyNumberFormat="1" applyFont="1" applyFill="1" applyBorder="1" applyAlignment="1" applyProtection="1">
      <alignment horizontal="center"/>
      <protection locked="0"/>
    </xf>
    <xf numFmtId="1" fontId="0" fillId="2" borderId="52" xfId="0" applyNumberFormat="1" applyFont="1" applyFill="1" applyBorder="1" applyAlignment="1" applyProtection="1">
      <alignment horizontal="center"/>
      <protection locked="0"/>
    </xf>
    <xf numFmtId="0" fontId="0" fillId="0" borderId="9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66" xfId="0" applyNumberFormat="1" applyFont="1" applyBorder="1" applyAlignment="1">
      <alignment/>
    </xf>
    <xf numFmtId="1" fontId="0" fillId="0" borderId="93" xfId="0" applyNumberFormat="1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2" borderId="9" xfId="0" applyFill="1" applyBorder="1" applyAlignment="1" applyProtection="1">
      <alignment/>
      <protection locked="0"/>
    </xf>
    <xf numFmtId="0" fontId="0" fillId="0" borderId="31" xfId="0" applyFont="1" applyBorder="1" applyAlignment="1">
      <alignment horizontal="center" textRotation="90"/>
    </xf>
    <xf numFmtId="0" fontId="0" fillId="0" borderId="85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3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4</v>
      </c>
      <c r="D3" s="3"/>
      <c r="E3" s="3"/>
      <c r="F3" s="3"/>
      <c r="H3" s="2" t="s">
        <v>3</v>
      </c>
      <c r="I3" s="3" t="s">
        <v>5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21</v>
      </c>
      <c r="C5" s="9">
        <v>83</v>
      </c>
      <c r="D5" s="9">
        <f aca="true" t="shared" si="0" ref="D5:D18">501-C5</f>
        <v>418</v>
      </c>
      <c r="E5" s="9"/>
      <c r="F5" s="9"/>
      <c r="G5" s="1">
        <v>1</v>
      </c>
      <c r="H5" s="9">
        <v>21</v>
      </c>
      <c r="I5" s="9"/>
      <c r="J5" s="9">
        <f aca="true" t="shared" si="1" ref="J5:J19">501-I5</f>
        <v>501</v>
      </c>
      <c r="K5" s="9">
        <v>2</v>
      </c>
      <c r="L5" s="9"/>
    </row>
    <row r="6" spans="1:12" ht="15.75" customHeight="1">
      <c r="A6" s="1">
        <v>2</v>
      </c>
      <c r="B6" s="9">
        <v>42</v>
      </c>
      <c r="C6" s="9">
        <v>32</v>
      </c>
      <c r="D6" s="9">
        <f t="shared" si="0"/>
        <v>469</v>
      </c>
      <c r="E6" s="9"/>
      <c r="F6" s="9"/>
      <c r="G6" s="1">
        <v>2</v>
      </c>
      <c r="H6" s="9">
        <v>25</v>
      </c>
      <c r="I6" s="9"/>
      <c r="J6" s="9">
        <f t="shared" si="1"/>
        <v>501</v>
      </c>
      <c r="K6" s="9">
        <v>1</v>
      </c>
      <c r="L6" s="9"/>
    </row>
    <row r="7" spans="1:12" ht="15.75" customHeight="1">
      <c r="A7" s="1">
        <v>3</v>
      </c>
      <c r="B7" s="9">
        <v>25</v>
      </c>
      <c r="C7" s="9"/>
      <c r="D7" s="9">
        <f t="shared" si="0"/>
        <v>501</v>
      </c>
      <c r="E7" s="9">
        <v>1</v>
      </c>
      <c r="F7" s="9"/>
      <c r="G7" s="1">
        <v>3</v>
      </c>
      <c r="H7" s="9">
        <v>24</v>
      </c>
      <c r="I7" s="9"/>
      <c r="J7" s="9">
        <f t="shared" si="1"/>
        <v>501</v>
      </c>
      <c r="K7" s="9">
        <v>3</v>
      </c>
      <c r="L7" s="9"/>
    </row>
    <row r="8" spans="1:12" ht="15.75" customHeight="1">
      <c r="A8" s="1">
        <v>4</v>
      </c>
      <c r="B8" s="9">
        <v>27</v>
      </c>
      <c r="C8" s="9">
        <v>38</v>
      </c>
      <c r="D8" s="9">
        <f t="shared" si="0"/>
        <v>463</v>
      </c>
      <c r="E8" s="9"/>
      <c r="F8" s="9"/>
      <c r="G8" s="1">
        <v>4</v>
      </c>
      <c r="H8" s="9">
        <v>22</v>
      </c>
      <c r="I8" s="9"/>
      <c r="J8" s="9">
        <f t="shared" si="1"/>
        <v>501</v>
      </c>
      <c r="K8" s="9">
        <v>1</v>
      </c>
      <c r="L8" s="9"/>
    </row>
    <row r="9" spans="1:12" ht="15.75" customHeight="1">
      <c r="A9" s="1">
        <v>5</v>
      </c>
      <c r="B9" s="9">
        <v>35</v>
      </c>
      <c r="C9" s="9"/>
      <c r="D9" s="9">
        <f t="shared" si="0"/>
        <v>501</v>
      </c>
      <c r="E9" s="9"/>
      <c r="F9" s="9"/>
      <c r="G9" s="1">
        <v>5</v>
      </c>
      <c r="H9" s="9">
        <v>28</v>
      </c>
      <c r="I9" s="9"/>
      <c r="J9" s="9">
        <f t="shared" si="1"/>
        <v>501</v>
      </c>
      <c r="K9" s="9">
        <v>1</v>
      </c>
      <c r="L9" s="9"/>
    </row>
    <row r="10" spans="1:12" ht="15.75" customHeight="1">
      <c r="A10" s="1">
        <v>6</v>
      </c>
      <c r="B10" s="9">
        <v>37</v>
      </c>
      <c r="C10" s="9"/>
      <c r="D10" s="9">
        <f t="shared" si="0"/>
        <v>501</v>
      </c>
      <c r="E10" s="9"/>
      <c r="F10" s="9"/>
      <c r="G10" s="1">
        <v>6</v>
      </c>
      <c r="H10" s="9">
        <v>30</v>
      </c>
      <c r="I10" s="9">
        <v>20</v>
      </c>
      <c r="J10" s="9">
        <f t="shared" si="1"/>
        <v>481</v>
      </c>
      <c r="K10" s="9">
        <v>1</v>
      </c>
      <c r="L10" s="9"/>
    </row>
    <row r="11" spans="1:12" ht="15.75" customHeight="1">
      <c r="A11" s="1">
        <v>7</v>
      </c>
      <c r="B11" s="9">
        <v>26</v>
      </c>
      <c r="C11" s="9"/>
      <c r="D11" s="9">
        <f t="shared" si="0"/>
        <v>501</v>
      </c>
      <c r="E11" s="9"/>
      <c r="F11" s="9"/>
      <c r="G11" s="1">
        <v>7</v>
      </c>
      <c r="H11" s="9">
        <v>24</v>
      </c>
      <c r="I11" s="9"/>
      <c r="J11" s="9">
        <f t="shared" si="1"/>
        <v>501</v>
      </c>
      <c r="K11" s="9">
        <v>3</v>
      </c>
      <c r="L11" s="9"/>
    </row>
    <row r="12" spans="1:12" ht="15.75" customHeight="1">
      <c r="A12" s="1">
        <v>8</v>
      </c>
      <c r="B12" s="9">
        <v>30</v>
      </c>
      <c r="C12" s="9">
        <v>82</v>
      </c>
      <c r="D12" s="9">
        <f t="shared" si="0"/>
        <v>419</v>
      </c>
      <c r="E12" s="9"/>
      <c r="F12" s="9"/>
      <c r="G12" s="1">
        <v>8</v>
      </c>
      <c r="H12" s="9">
        <v>17</v>
      </c>
      <c r="I12" s="9"/>
      <c r="J12" s="9">
        <f t="shared" si="1"/>
        <v>501</v>
      </c>
      <c r="K12" s="9">
        <v>1</v>
      </c>
      <c r="L12" s="9"/>
    </row>
    <row r="13" spans="1:12" ht="15.75" customHeight="1">
      <c r="A13" s="1">
        <v>9</v>
      </c>
      <c r="B13" s="9">
        <v>40</v>
      </c>
      <c r="C13" s="9"/>
      <c r="D13" s="9">
        <f t="shared" si="0"/>
        <v>501</v>
      </c>
      <c r="E13" s="9"/>
      <c r="F13" s="9"/>
      <c r="G13" s="1">
        <v>9</v>
      </c>
      <c r="H13" s="9">
        <v>28</v>
      </c>
      <c r="I13" s="9"/>
      <c r="J13" s="9">
        <f t="shared" si="1"/>
        <v>501</v>
      </c>
      <c r="K13" s="9">
        <v>1</v>
      </c>
      <c r="L13" s="9"/>
    </row>
    <row r="14" spans="1:12" ht="15.75" customHeight="1">
      <c r="A14" s="1">
        <v>10</v>
      </c>
      <c r="B14" s="9">
        <v>26</v>
      </c>
      <c r="C14" s="9"/>
      <c r="D14" s="9">
        <f t="shared" si="0"/>
        <v>501</v>
      </c>
      <c r="E14" s="9"/>
      <c r="F14" s="9"/>
      <c r="G14" s="1">
        <v>10</v>
      </c>
      <c r="H14" s="9">
        <v>24</v>
      </c>
      <c r="I14" s="9"/>
      <c r="J14" s="9">
        <f t="shared" si="1"/>
        <v>501</v>
      </c>
      <c r="K14" s="9">
        <v>3</v>
      </c>
      <c r="L14" s="9"/>
    </row>
    <row r="15" spans="1:12" ht="15.75" customHeight="1">
      <c r="A15" s="1">
        <v>11</v>
      </c>
      <c r="B15" s="9">
        <v>26</v>
      </c>
      <c r="C15" s="9"/>
      <c r="D15" s="9">
        <f t="shared" si="0"/>
        <v>501</v>
      </c>
      <c r="E15" s="9">
        <v>1</v>
      </c>
      <c r="F15" s="9"/>
      <c r="G15" s="1">
        <v>11</v>
      </c>
      <c r="H15" s="9">
        <v>33</v>
      </c>
      <c r="I15" s="9"/>
      <c r="J15" s="9">
        <f t="shared" si="1"/>
        <v>501</v>
      </c>
      <c r="K15" s="9">
        <v>1</v>
      </c>
      <c r="L15" s="9"/>
    </row>
    <row r="16" spans="1:12" ht="15.75" customHeight="1">
      <c r="A16" s="1">
        <v>12</v>
      </c>
      <c r="B16" s="9">
        <v>27</v>
      </c>
      <c r="C16" s="9"/>
      <c r="D16" s="9">
        <f t="shared" si="0"/>
        <v>501</v>
      </c>
      <c r="E16" s="9"/>
      <c r="F16" s="9"/>
      <c r="G16" s="1">
        <v>12</v>
      </c>
      <c r="H16" s="9">
        <v>52</v>
      </c>
      <c r="I16" s="9">
        <v>3</v>
      </c>
      <c r="J16" s="9">
        <f t="shared" si="1"/>
        <v>498</v>
      </c>
      <c r="K16" s="9"/>
      <c r="L16" s="9"/>
    </row>
    <row r="17" spans="1:12" ht="15.75" customHeight="1">
      <c r="A17" s="1">
        <v>13</v>
      </c>
      <c r="B17" s="9">
        <v>22</v>
      </c>
      <c r="C17" s="9"/>
      <c r="D17" s="9">
        <f t="shared" si="0"/>
        <v>501</v>
      </c>
      <c r="E17" s="9">
        <v>2</v>
      </c>
      <c r="F17" s="9"/>
      <c r="G17" s="1">
        <v>13</v>
      </c>
      <c r="H17" s="9">
        <v>21</v>
      </c>
      <c r="I17" s="9"/>
      <c r="J17" s="9">
        <f t="shared" si="1"/>
        <v>501</v>
      </c>
      <c r="K17" s="9">
        <v>3</v>
      </c>
      <c r="L17" s="9"/>
    </row>
    <row r="18" spans="1:12" ht="15.75" customHeight="1">
      <c r="A18" s="1">
        <v>14</v>
      </c>
      <c r="B18" s="9">
        <v>19</v>
      </c>
      <c r="C18" s="9"/>
      <c r="D18" s="9">
        <f t="shared" si="0"/>
        <v>501</v>
      </c>
      <c r="E18" s="9"/>
      <c r="F18" s="9"/>
      <c r="G18" s="1">
        <v>14</v>
      </c>
      <c r="H18" s="9">
        <v>33</v>
      </c>
      <c r="I18" s="9">
        <v>4</v>
      </c>
      <c r="J18" s="9">
        <f t="shared" si="1"/>
        <v>497</v>
      </c>
      <c r="K18" s="9">
        <v>2</v>
      </c>
      <c r="L18" s="9"/>
    </row>
    <row r="19" spans="1:12" ht="15.75" customHeight="1">
      <c r="A19" s="1">
        <v>15</v>
      </c>
      <c r="B19" s="9"/>
      <c r="C19" s="9"/>
      <c r="D19" s="9"/>
      <c r="E19" s="9"/>
      <c r="F19" s="9"/>
      <c r="G19" s="1">
        <v>15</v>
      </c>
      <c r="H19" s="9">
        <v>24</v>
      </c>
      <c r="I19" s="9"/>
      <c r="J19" s="9">
        <f t="shared" si="1"/>
        <v>501</v>
      </c>
      <c r="K19" s="9"/>
      <c r="L19" s="9"/>
    </row>
    <row r="20" spans="1:12" ht="15.75" customHeight="1">
      <c r="A20" s="1">
        <v>16</v>
      </c>
      <c r="B20" s="9"/>
      <c r="C20" s="9"/>
      <c r="D20" s="9"/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/>
      <c r="C21" s="9"/>
      <c r="D21" s="9"/>
      <c r="E21" s="9"/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403</v>
      </c>
      <c r="C25" s="12">
        <f>SUM(C5:C24)</f>
        <v>235</v>
      </c>
      <c r="D25" s="12">
        <f>SUM(D5:D24)</f>
        <v>6779</v>
      </c>
      <c r="E25" s="12">
        <f>SUM(E5:E24)</f>
        <v>4</v>
      </c>
      <c r="F25" s="13">
        <f>SUM(F5:F24)</f>
        <v>0</v>
      </c>
      <c r="G25" s="4" t="s">
        <v>12</v>
      </c>
      <c r="H25" s="11">
        <f>SUM(H5:H24)</f>
        <v>406</v>
      </c>
      <c r="I25" s="12">
        <f>SUM(I5:I24)</f>
        <v>27</v>
      </c>
      <c r="J25" s="12">
        <f>SUM(J5:J24)</f>
        <v>7488</v>
      </c>
      <c r="K25" s="12">
        <f>SUM(K5:K24)</f>
        <v>23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13</v>
      </c>
      <c r="D27" s="3"/>
      <c r="E27" s="3"/>
      <c r="F27" s="3"/>
      <c r="H27" s="2" t="s">
        <v>3</v>
      </c>
      <c r="I27" s="3" t="s">
        <v>14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>
        <v>23</v>
      </c>
      <c r="C29" s="9"/>
      <c r="D29" s="9">
        <f aca="true" t="shared" si="2" ref="D29:D41">501-C29</f>
        <v>501</v>
      </c>
      <c r="E29" s="9"/>
      <c r="F29" s="9"/>
      <c r="G29" s="1">
        <v>1</v>
      </c>
      <c r="H29" s="9">
        <v>27</v>
      </c>
      <c r="I29" s="9"/>
      <c r="J29" s="9">
        <f aca="true" t="shared" si="3" ref="J29:J42">501-I29</f>
        <v>501</v>
      </c>
      <c r="K29" s="9">
        <v>1</v>
      </c>
      <c r="L29" s="9"/>
    </row>
    <row r="30" spans="1:12" ht="15.75" customHeight="1">
      <c r="A30" s="1">
        <v>2</v>
      </c>
      <c r="B30" s="9">
        <v>27</v>
      </c>
      <c r="C30" s="9">
        <v>65</v>
      </c>
      <c r="D30" s="9">
        <f t="shared" si="2"/>
        <v>436</v>
      </c>
      <c r="E30" s="9"/>
      <c r="F30" s="9"/>
      <c r="G30" s="1">
        <v>2</v>
      </c>
      <c r="H30" s="9">
        <v>31</v>
      </c>
      <c r="I30" s="9"/>
      <c r="J30" s="9">
        <f t="shared" si="3"/>
        <v>501</v>
      </c>
      <c r="K30" s="9"/>
      <c r="L30" s="9"/>
    </row>
    <row r="31" spans="1:12" ht="15.75" customHeight="1">
      <c r="A31" s="1">
        <v>3</v>
      </c>
      <c r="B31" s="9">
        <v>27</v>
      </c>
      <c r="C31" s="9"/>
      <c r="D31" s="9">
        <f t="shared" si="2"/>
        <v>501</v>
      </c>
      <c r="E31" s="9"/>
      <c r="F31" s="9"/>
      <c r="G31" s="1">
        <v>3</v>
      </c>
      <c r="H31" s="9">
        <v>21</v>
      </c>
      <c r="I31" s="9">
        <v>80</v>
      </c>
      <c r="J31" s="9">
        <f t="shared" si="3"/>
        <v>421</v>
      </c>
      <c r="K31" s="9"/>
      <c r="L31" s="9"/>
    </row>
    <row r="32" spans="1:12" ht="15.75" customHeight="1">
      <c r="A32" s="1">
        <v>4</v>
      </c>
      <c r="B32" s="9">
        <v>30</v>
      </c>
      <c r="C32" s="9">
        <v>22</v>
      </c>
      <c r="D32" s="9">
        <f t="shared" si="2"/>
        <v>479</v>
      </c>
      <c r="E32" s="9"/>
      <c r="F32" s="9"/>
      <c r="G32" s="1">
        <v>4</v>
      </c>
      <c r="H32" s="9">
        <v>30</v>
      </c>
      <c r="I32" s="9">
        <v>72</v>
      </c>
      <c r="J32" s="9">
        <f t="shared" si="3"/>
        <v>429</v>
      </c>
      <c r="K32" s="9"/>
      <c r="L32" s="9"/>
    </row>
    <row r="33" spans="1:12" ht="15.75" customHeight="1">
      <c r="A33" s="1">
        <v>5</v>
      </c>
      <c r="B33" s="9">
        <v>48</v>
      </c>
      <c r="C33" s="9">
        <v>2</v>
      </c>
      <c r="D33" s="9">
        <f t="shared" si="2"/>
        <v>499</v>
      </c>
      <c r="E33" s="9"/>
      <c r="F33" s="9"/>
      <c r="G33" s="1">
        <v>5</v>
      </c>
      <c r="H33" s="9">
        <v>24</v>
      </c>
      <c r="I33" s="9">
        <v>218</v>
      </c>
      <c r="J33" s="9">
        <f t="shared" si="3"/>
        <v>283</v>
      </c>
      <c r="K33" s="9"/>
      <c r="L33" s="9"/>
    </row>
    <row r="34" spans="1:12" ht="15.75" customHeight="1">
      <c r="A34" s="1">
        <v>6</v>
      </c>
      <c r="B34" s="9">
        <v>21</v>
      </c>
      <c r="C34" s="9">
        <v>131</v>
      </c>
      <c r="D34" s="9">
        <f t="shared" si="2"/>
        <v>370</v>
      </c>
      <c r="E34" s="9">
        <v>1</v>
      </c>
      <c r="F34" s="9"/>
      <c r="G34" s="1">
        <v>6</v>
      </c>
      <c r="H34" s="9">
        <v>32</v>
      </c>
      <c r="I34" s="9"/>
      <c r="J34" s="9">
        <f t="shared" si="3"/>
        <v>501</v>
      </c>
      <c r="K34" s="9"/>
      <c r="L34" s="9"/>
    </row>
    <row r="35" spans="1:12" ht="15.75" customHeight="1">
      <c r="A35" s="1">
        <v>7</v>
      </c>
      <c r="B35" s="9">
        <v>18</v>
      </c>
      <c r="C35" s="9">
        <v>224</v>
      </c>
      <c r="D35" s="9">
        <f t="shared" si="2"/>
        <v>277</v>
      </c>
      <c r="E35" s="9"/>
      <c r="F35" s="9"/>
      <c r="G35" s="1">
        <v>7</v>
      </c>
      <c r="H35" s="9">
        <v>21</v>
      </c>
      <c r="I35" s="9">
        <v>157</v>
      </c>
      <c r="J35" s="9">
        <f t="shared" si="3"/>
        <v>344</v>
      </c>
      <c r="K35" s="9"/>
      <c r="L35" s="9"/>
    </row>
    <row r="36" spans="1:12" ht="15.75" customHeight="1">
      <c r="A36" s="1">
        <v>8</v>
      </c>
      <c r="B36" s="9">
        <v>26</v>
      </c>
      <c r="C36" s="9"/>
      <c r="D36" s="9">
        <f t="shared" si="2"/>
        <v>501</v>
      </c>
      <c r="E36" s="9">
        <v>2</v>
      </c>
      <c r="F36" s="9"/>
      <c r="G36" s="1">
        <v>8</v>
      </c>
      <c r="H36" s="9">
        <v>30</v>
      </c>
      <c r="I36" s="9">
        <v>40</v>
      </c>
      <c r="J36" s="9">
        <f t="shared" si="3"/>
        <v>461</v>
      </c>
      <c r="K36" s="9"/>
      <c r="L36" s="9"/>
    </row>
    <row r="37" spans="1:12" ht="15.75" customHeight="1">
      <c r="A37" s="1">
        <v>9</v>
      </c>
      <c r="B37" s="9">
        <v>27</v>
      </c>
      <c r="C37" s="9">
        <v>114</v>
      </c>
      <c r="D37" s="9">
        <f t="shared" si="2"/>
        <v>387</v>
      </c>
      <c r="E37" s="9"/>
      <c r="F37" s="9"/>
      <c r="G37" s="1">
        <v>9</v>
      </c>
      <c r="H37" s="9">
        <v>18</v>
      </c>
      <c r="I37" s="9"/>
      <c r="J37" s="9">
        <f t="shared" si="3"/>
        <v>501</v>
      </c>
      <c r="K37" s="9">
        <v>3</v>
      </c>
      <c r="L37" s="9"/>
    </row>
    <row r="38" spans="1:12" ht="15.75" customHeight="1">
      <c r="A38" s="1">
        <v>10</v>
      </c>
      <c r="B38" s="9">
        <v>27</v>
      </c>
      <c r="C38" s="9">
        <v>19</v>
      </c>
      <c r="D38" s="9">
        <f t="shared" si="2"/>
        <v>482</v>
      </c>
      <c r="E38" s="9"/>
      <c r="F38" s="9"/>
      <c r="G38" s="1">
        <v>10</v>
      </c>
      <c r="H38" s="9">
        <v>24</v>
      </c>
      <c r="I38" s="9"/>
      <c r="J38" s="9">
        <f t="shared" si="3"/>
        <v>501</v>
      </c>
      <c r="K38" s="9">
        <v>1</v>
      </c>
      <c r="L38" s="9"/>
    </row>
    <row r="39" spans="1:12" ht="15.75" customHeight="1">
      <c r="A39" s="1">
        <v>11</v>
      </c>
      <c r="B39" s="9">
        <v>23</v>
      </c>
      <c r="C39" s="9"/>
      <c r="D39" s="9">
        <f t="shared" si="2"/>
        <v>501</v>
      </c>
      <c r="E39" s="9">
        <v>1</v>
      </c>
      <c r="F39" s="9"/>
      <c r="G39" s="1">
        <v>11</v>
      </c>
      <c r="H39" s="9">
        <v>29</v>
      </c>
      <c r="I39" s="9"/>
      <c r="J39" s="9">
        <f t="shared" si="3"/>
        <v>501</v>
      </c>
      <c r="K39" s="9">
        <v>1</v>
      </c>
      <c r="L39" s="9"/>
    </row>
    <row r="40" spans="1:12" ht="15.75" customHeight="1">
      <c r="A40" s="1">
        <v>12</v>
      </c>
      <c r="B40" s="9">
        <v>30</v>
      </c>
      <c r="C40" s="9">
        <v>32</v>
      </c>
      <c r="D40" s="9">
        <f t="shared" si="2"/>
        <v>469</v>
      </c>
      <c r="E40" s="9">
        <v>1</v>
      </c>
      <c r="F40" s="9"/>
      <c r="G40" s="1">
        <v>12</v>
      </c>
      <c r="H40" s="9">
        <v>33</v>
      </c>
      <c r="I40" s="9">
        <v>40</v>
      </c>
      <c r="J40" s="9">
        <f t="shared" si="3"/>
        <v>461</v>
      </c>
      <c r="K40" s="9"/>
      <c r="L40" s="9"/>
    </row>
    <row r="41" spans="1:12" ht="15.75" customHeight="1">
      <c r="A41" s="1">
        <v>13</v>
      </c>
      <c r="B41" s="9">
        <v>47</v>
      </c>
      <c r="C41" s="9">
        <v>4</v>
      </c>
      <c r="D41" s="9">
        <f t="shared" si="2"/>
        <v>497</v>
      </c>
      <c r="E41" s="9"/>
      <c r="F41" s="9"/>
      <c r="G41" s="1">
        <v>13</v>
      </c>
      <c r="H41" s="9">
        <v>35</v>
      </c>
      <c r="I41" s="9"/>
      <c r="J41" s="9">
        <f t="shared" si="3"/>
        <v>501</v>
      </c>
      <c r="K41" s="9"/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26</v>
      </c>
      <c r="I42" s="9"/>
      <c r="J42" s="9">
        <f t="shared" si="3"/>
        <v>501</v>
      </c>
      <c r="K42" s="9">
        <v>2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/>
      <c r="I43" s="9"/>
      <c r="J43" s="9"/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/>
      <c r="I44" s="9"/>
      <c r="J44" s="9"/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/>
      <c r="I45" s="9"/>
      <c r="J45" s="9"/>
      <c r="K45" s="9"/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374</v>
      </c>
      <c r="C49" s="12">
        <f>SUM(C29:C48)</f>
        <v>613</v>
      </c>
      <c r="D49" s="12">
        <f>SUM(D29:D48)</f>
        <v>5900</v>
      </c>
      <c r="E49" s="12">
        <f>SUM(E29:E48)</f>
        <v>5</v>
      </c>
      <c r="F49" s="13">
        <f>SUM(F29:F48)</f>
        <v>0</v>
      </c>
      <c r="G49" s="4" t="s">
        <v>12</v>
      </c>
      <c r="H49" s="11">
        <f>SUM(H29:H48)</f>
        <v>381</v>
      </c>
      <c r="I49" s="12">
        <f>SUM(I29:I48)</f>
        <v>607</v>
      </c>
      <c r="J49" s="12">
        <f>SUM(J29:J48)</f>
        <v>6407</v>
      </c>
      <c r="K49" s="12">
        <f>SUM(K29:K48)</f>
        <v>8</v>
      </c>
      <c r="L49" s="13">
        <f>SUM(L29:L48)</f>
        <v>0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41</v>
      </c>
      <c r="E1" s="47"/>
      <c r="F1" s="47"/>
      <c r="G1" s="146" t="s">
        <v>84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4" t="s">
        <v>120</v>
      </c>
      <c r="E2" s="50"/>
      <c r="F2" s="50"/>
      <c r="G2" s="201" t="s">
        <v>57</v>
      </c>
      <c r="H2" s="59"/>
      <c r="I2" s="50"/>
      <c r="J2" s="50"/>
      <c r="K2" s="50"/>
      <c r="L2" s="209">
        <v>1</v>
      </c>
      <c r="M2" s="210"/>
      <c r="N2" s="210">
        <v>1</v>
      </c>
      <c r="O2" s="211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115</v>
      </c>
      <c r="D4" s="22"/>
      <c r="E4" s="23"/>
      <c r="F4" s="65" t="s">
        <v>49</v>
      </c>
      <c r="G4" s="190">
        <v>2</v>
      </c>
      <c r="H4" s="61"/>
      <c r="I4" s="226" t="s">
        <v>3</v>
      </c>
      <c r="J4" s="227"/>
      <c r="K4" s="199" t="s">
        <v>116</v>
      </c>
      <c r="L4" s="22"/>
      <c r="M4" s="23"/>
      <c r="N4" s="65" t="s">
        <v>49</v>
      </c>
      <c r="O4" s="190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21</v>
      </c>
      <c r="D6" s="172"/>
      <c r="E6" s="15">
        <f>IF(C6=0,0,501-D6)</f>
        <v>501</v>
      </c>
      <c r="F6" s="172">
        <v>1</v>
      </c>
      <c r="G6" s="186"/>
      <c r="I6" s="224" t="s">
        <v>24</v>
      </c>
      <c r="J6" s="25">
        <v>1</v>
      </c>
      <c r="K6" s="171">
        <v>36</v>
      </c>
      <c r="L6" s="172">
        <v>20</v>
      </c>
      <c r="M6" s="15">
        <f>IF(K6=0,0,501-L6)</f>
        <v>481</v>
      </c>
      <c r="N6" s="172">
        <v>1</v>
      </c>
      <c r="O6" s="186"/>
    </row>
    <row r="7" spans="1:15" ht="12.75">
      <c r="A7" s="224"/>
      <c r="B7" s="25">
        <v>2</v>
      </c>
      <c r="C7" s="173">
        <v>24</v>
      </c>
      <c r="D7" s="174"/>
      <c r="E7" s="9">
        <f aca="true" t="shared" si="0" ref="E7:E25">IF(C7=0,0,501-D7)</f>
        <v>501</v>
      </c>
      <c r="F7" s="174"/>
      <c r="G7" s="187"/>
      <c r="I7" s="224"/>
      <c r="J7" s="25">
        <v>2</v>
      </c>
      <c r="K7" s="173">
        <v>25</v>
      </c>
      <c r="L7" s="174"/>
      <c r="M7" s="9">
        <f aca="true" t="shared" si="1" ref="M7:M25">IF(K7=0,0,501-L7)</f>
        <v>501</v>
      </c>
      <c r="N7" s="174"/>
      <c r="O7" s="187"/>
    </row>
    <row r="8" spans="1:15" ht="12.75">
      <c r="A8" s="224"/>
      <c r="B8" s="25">
        <v>3</v>
      </c>
      <c r="C8" s="173">
        <v>27</v>
      </c>
      <c r="D8" s="174">
        <v>16</v>
      </c>
      <c r="E8" s="9">
        <f t="shared" si="0"/>
        <v>485</v>
      </c>
      <c r="F8" s="174"/>
      <c r="G8" s="187"/>
      <c r="I8" s="224"/>
      <c r="J8" s="25">
        <v>3</v>
      </c>
      <c r="K8" s="173">
        <v>33</v>
      </c>
      <c r="L8" s="174"/>
      <c r="M8" s="9">
        <f t="shared" si="1"/>
        <v>501</v>
      </c>
      <c r="N8" s="174"/>
      <c r="O8" s="187"/>
    </row>
    <row r="9" spans="1:15" ht="12.75">
      <c r="A9" s="224"/>
      <c r="B9" s="25">
        <v>4</v>
      </c>
      <c r="C9" s="173">
        <v>38</v>
      </c>
      <c r="D9" s="174"/>
      <c r="E9" s="9">
        <f t="shared" si="0"/>
        <v>501</v>
      </c>
      <c r="F9" s="174">
        <v>1</v>
      </c>
      <c r="G9" s="187"/>
      <c r="I9" s="224"/>
      <c r="J9" s="25">
        <v>4</v>
      </c>
      <c r="K9" s="173">
        <v>21</v>
      </c>
      <c r="L9" s="174">
        <v>146</v>
      </c>
      <c r="M9" s="9">
        <f t="shared" si="1"/>
        <v>355</v>
      </c>
      <c r="N9" s="174">
        <v>1</v>
      </c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>
        <v>24</v>
      </c>
      <c r="L10" s="176">
        <v>50</v>
      </c>
      <c r="M10" s="14">
        <f t="shared" si="1"/>
        <v>451</v>
      </c>
      <c r="N10" s="176">
        <v>2</v>
      </c>
      <c r="O10" s="188"/>
    </row>
    <row r="11" spans="1:15" ht="12.75">
      <c r="A11" s="223" t="s">
        <v>25</v>
      </c>
      <c r="B11" s="16">
        <v>1</v>
      </c>
      <c r="C11" s="171">
        <v>18</v>
      </c>
      <c r="D11" s="172">
        <v>156</v>
      </c>
      <c r="E11" s="15">
        <f t="shared" si="0"/>
        <v>345</v>
      </c>
      <c r="F11" s="172"/>
      <c r="G11" s="186"/>
      <c r="I11" s="223" t="s">
        <v>25</v>
      </c>
      <c r="J11" s="16">
        <v>1</v>
      </c>
      <c r="K11" s="171">
        <v>21</v>
      </c>
      <c r="L11" s="172">
        <v>124</v>
      </c>
      <c r="M11" s="15">
        <f t="shared" si="1"/>
        <v>377</v>
      </c>
      <c r="N11" s="172"/>
      <c r="O11" s="186"/>
    </row>
    <row r="12" spans="1:15" ht="12.75">
      <c r="A12" s="224"/>
      <c r="B12" s="25">
        <v>2</v>
      </c>
      <c r="C12" s="173">
        <v>36</v>
      </c>
      <c r="D12" s="174"/>
      <c r="E12" s="9">
        <f t="shared" si="0"/>
        <v>501</v>
      </c>
      <c r="F12" s="174">
        <v>1</v>
      </c>
      <c r="G12" s="187"/>
      <c r="I12" s="224"/>
      <c r="J12" s="25">
        <v>2</v>
      </c>
      <c r="K12" s="173">
        <v>20</v>
      </c>
      <c r="L12" s="174"/>
      <c r="M12" s="9">
        <f t="shared" si="1"/>
        <v>501</v>
      </c>
      <c r="N12" s="174">
        <v>1</v>
      </c>
      <c r="O12" s="187">
        <v>1</v>
      </c>
    </row>
    <row r="13" spans="1:15" ht="12.75">
      <c r="A13" s="224"/>
      <c r="B13" s="25">
        <v>3</v>
      </c>
      <c r="C13" s="173">
        <v>22</v>
      </c>
      <c r="D13" s="174"/>
      <c r="E13" s="9">
        <f t="shared" si="0"/>
        <v>501</v>
      </c>
      <c r="F13" s="174"/>
      <c r="G13" s="187"/>
      <c r="I13" s="224"/>
      <c r="J13" s="25">
        <v>3</v>
      </c>
      <c r="K13" s="173">
        <v>26</v>
      </c>
      <c r="L13" s="174"/>
      <c r="M13" s="9">
        <f t="shared" si="1"/>
        <v>501</v>
      </c>
      <c r="N13" s="174">
        <v>4</v>
      </c>
      <c r="O13" s="187"/>
    </row>
    <row r="14" spans="1:15" ht="12.75">
      <c r="A14" s="224"/>
      <c r="B14" s="25">
        <v>4</v>
      </c>
      <c r="C14" s="173">
        <v>18</v>
      </c>
      <c r="D14" s="174"/>
      <c r="E14" s="9">
        <f t="shared" si="0"/>
        <v>501</v>
      </c>
      <c r="F14" s="174">
        <v>1</v>
      </c>
      <c r="G14" s="187"/>
      <c r="I14" s="224"/>
      <c r="J14" s="25">
        <v>4</v>
      </c>
      <c r="K14" s="173">
        <v>27</v>
      </c>
      <c r="L14" s="174"/>
      <c r="M14" s="9">
        <f t="shared" si="1"/>
        <v>501</v>
      </c>
      <c r="N14" s="174">
        <v>1</v>
      </c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/>
      <c r="L15" s="176"/>
      <c r="M15" s="14">
        <f t="shared" si="1"/>
        <v>0</v>
      </c>
      <c r="N15" s="176"/>
      <c r="O15" s="188"/>
    </row>
    <row r="16" spans="1:15" ht="12.75">
      <c r="A16" s="223" t="s">
        <v>26</v>
      </c>
      <c r="B16" s="16">
        <v>1</v>
      </c>
      <c r="C16" s="171">
        <v>28</v>
      </c>
      <c r="D16" s="172"/>
      <c r="E16" s="15">
        <f t="shared" si="0"/>
        <v>501</v>
      </c>
      <c r="F16" s="172">
        <v>1</v>
      </c>
      <c r="G16" s="186"/>
      <c r="I16" s="223" t="s">
        <v>26</v>
      </c>
      <c r="J16" s="16">
        <v>1</v>
      </c>
      <c r="K16" s="171">
        <v>23</v>
      </c>
      <c r="L16" s="172"/>
      <c r="M16" s="15">
        <f t="shared" si="1"/>
        <v>501</v>
      </c>
      <c r="N16" s="172">
        <v>3</v>
      </c>
      <c r="O16" s="186"/>
    </row>
    <row r="17" spans="1:15" ht="12.75">
      <c r="A17" s="224"/>
      <c r="B17" s="25">
        <v>2</v>
      </c>
      <c r="C17" s="173">
        <v>33</v>
      </c>
      <c r="D17" s="174">
        <v>10</v>
      </c>
      <c r="E17" s="9">
        <f t="shared" si="0"/>
        <v>491</v>
      </c>
      <c r="F17" s="174"/>
      <c r="G17" s="187"/>
      <c r="I17" s="224"/>
      <c r="J17" s="25">
        <v>2</v>
      </c>
      <c r="K17" s="173">
        <v>26</v>
      </c>
      <c r="L17" s="174"/>
      <c r="M17" s="9">
        <f t="shared" si="1"/>
        <v>501</v>
      </c>
      <c r="N17" s="174">
        <v>1</v>
      </c>
      <c r="O17" s="187"/>
    </row>
    <row r="18" spans="1:15" ht="12.75">
      <c r="A18" s="224"/>
      <c r="B18" s="25">
        <v>3</v>
      </c>
      <c r="C18" s="173">
        <v>32</v>
      </c>
      <c r="D18" s="174"/>
      <c r="E18" s="9">
        <f t="shared" si="0"/>
        <v>501</v>
      </c>
      <c r="F18" s="174"/>
      <c r="G18" s="187"/>
      <c r="I18" s="224"/>
      <c r="J18" s="25">
        <v>3</v>
      </c>
      <c r="K18" s="173">
        <v>18</v>
      </c>
      <c r="L18" s="174">
        <v>163</v>
      </c>
      <c r="M18" s="9">
        <f t="shared" si="1"/>
        <v>338</v>
      </c>
      <c r="N18" s="174">
        <v>1</v>
      </c>
      <c r="O18" s="187"/>
    </row>
    <row r="19" spans="1:15" ht="12.75">
      <c r="A19" s="224"/>
      <c r="B19" s="25">
        <v>4</v>
      </c>
      <c r="C19" s="173">
        <v>27</v>
      </c>
      <c r="D19" s="174">
        <v>10</v>
      </c>
      <c r="E19" s="9">
        <f t="shared" si="0"/>
        <v>491</v>
      </c>
      <c r="F19" s="174">
        <v>1</v>
      </c>
      <c r="G19" s="187"/>
      <c r="I19" s="224"/>
      <c r="J19" s="25">
        <v>4</v>
      </c>
      <c r="K19" s="173">
        <v>23</v>
      </c>
      <c r="L19" s="174"/>
      <c r="M19" s="9">
        <f t="shared" si="1"/>
        <v>501</v>
      </c>
      <c r="N19" s="174">
        <v>1</v>
      </c>
      <c r="O19" s="187"/>
    </row>
    <row r="20" spans="1:15" ht="13.5" thickBot="1">
      <c r="A20" s="224"/>
      <c r="B20" s="25">
        <v>5</v>
      </c>
      <c r="C20" s="175">
        <v>24</v>
      </c>
      <c r="D20" s="176">
        <v>40</v>
      </c>
      <c r="E20" s="14">
        <f t="shared" si="0"/>
        <v>461</v>
      </c>
      <c r="F20" s="176">
        <v>1</v>
      </c>
      <c r="G20" s="188"/>
      <c r="I20" s="224"/>
      <c r="J20" s="25">
        <v>5</v>
      </c>
      <c r="K20" s="175"/>
      <c r="L20" s="176"/>
      <c r="M20" s="14">
        <f t="shared" si="1"/>
        <v>0</v>
      </c>
      <c r="N20" s="176"/>
      <c r="O20" s="188"/>
    </row>
    <row r="21" spans="1:15" ht="12.75">
      <c r="A21" s="223" t="s">
        <v>27</v>
      </c>
      <c r="B21" s="16">
        <v>1</v>
      </c>
      <c r="C21" s="171">
        <v>18</v>
      </c>
      <c r="D21" s="172"/>
      <c r="E21" s="15">
        <f t="shared" si="0"/>
        <v>501</v>
      </c>
      <c r="F21" s="172">
        <v>3</v>
      </c>
      <c r="G21" s="186"/>
      <c r="I21" s="223" t="s">
        <v>27</v>
      </c>
      <c r="J21" s="16">
        <v>1</v>
      </c>
      <c r="K21" s="171">
        <v>30</v>
      </c>
      <c r="L21" s="172">
        <v>8</v>
      </c>
      <c r="M21" s="15">
        <f t="shared" si="1"/>
        <v>493</v>
      </c>
      <c r="N21" s="172">
        <v>1</v>
      </c>
      <c r="O21" s="186"/>
    </row>
    <row r="22" spans="1:15" ht="12.75">
      <c r="A22" s="224"/>
      <c r="B22" s="25">
        <v>2</v>
      </c>
      <c r="C22" s="173">
        <v>27</v>
      </c>
      <c r="D22" s="174">
        <v>4</v>
      </c>
      <c r="E22" s="9">
        <f t="shared" si="0"/>
        <v>497</v>
      </c>
      <c r="F22" s="174">
        <v>1</v>
      </c>
      <c r="G22" s="187"/>
      <c r="I22" s="224"/>
      <c r="J22" s="25">
        <v>2</v>
      </c>
      <c r="K22" s="173">
        <v>33</v>
      </c>
      <c r="L22" s="174">
        <v>16</v>
      </c>
      <c r="M22" s="9">
        <f t="shared" si="1"/>
        <v>485</v>
      </c>
      <c r="N22" s="174"/>
      <c r="O22" s="187"/>
    </row>
    <row r="23" spans="1:15" ht="12.75">
      <c r="A23" s="224"/>
      <c r="B23" s="25">
        <v>3</v>
      </c>
      <c r="C23" s="173">
        <v>18</v>
      </c>
      <c r="D23" s="174">
        <v>8</v>
      </c>
      <c r="E23" s="9">
        <f t="shared" si="0"/>
        <v>493</v>
      </c>
      <c r="F23" s="174">
        <v>3</v>
      </c>
      <c r="G23" s="187"/>
      <c r="I23" s="224"/>
      <c r="J23" s="25">
        <v>3</v>
      </c>
      <c r="K23" s="173">
        <v>41</v>
      </c>
      <c r="L23" s="174"/>
      <c r="M23" s="9">
        <f t="shared" si="1"/>
        <v>501</v>
      </c>
      <c r="N23" s="174">
        <v>2</v>
      </c>
      <c r="O23" s="187"/>
    </row>
    <row r="24" spans="1:15" ht="12.75">
      <c r="A24" s="224"/>
      <c r="B24" s="25">
        <v>4</v>
      </c>
      <c r="C24" s="173">
        <v>29</v>
      </c>
      <c r="D24" s="174"/>
      <c r="E24" s="9">
        <f t="shared" si="0"/>
        <v>501</v>
      </c>
      <c r="F24" s="174">
        <v>2</v>
      </c>
      <c r="G24" s="187"/>
      <c r="I24" s="224"/>
      <c r="J24" s="25">
        <v>4</v>
      </c>
      <c r="K24" s="173">
        <v>24</v>
      </c>
      <c r="L24" s="174"/>
      <c r="M24" s="9">
        <f t="shared" si="1"/>
        <v>501</v>
      </c>
      <c r="N24" s="174">
        <v>1</v>
      </c>
      <c r="O24" s="187"/>
    </row>
    <row r="25" spans="1:15" ht="13.5" thickBot="1">
      <c r="A25" s="225"/>
      <c r="B25" s="26">
        <v>5</v>
      </c>
      <c r="C25" s="177">
        <v>24</v>
      </c>
      <c r="D25" s="178">
        <v>36</v>
      </c>
      <c r="E25" s="10">
        <f t="shared" si="0"/>
        <v>465</v>
      </c>
      <c r="F25" s="178">
        <v>1</v>
      </c>
      <c r="G25" s="189"/>
      <c r="I25" s="225"/>
      <c r="J25" s="26">
        <v>5</v>
      </c>
      <c r="K25" s="177">
        <v>26</v>
      </c>
      <c r="L25" s="178"/>
      <c r="M25" s="10">
        <f t="shared" si="1"/>
        <v>501</v>
      </c>
      <c r="N25" s="178">
        <v>1</v>
      </c>
      <c r="O25" s="189"/>
    </row>
    <row r="26" spans="1:15" ht="13.5" thickBot="1">
      <c r="A26" s="29"/>
      <c r="B26" s="31" t="s">
        <v>44</v>
      </c>
      <c r="C26" s="30">
        <f>SUM(C6:C25)</f>
        <v>464</v>
      </c>
      <c r="D26" s="19">
        <f>SUM(D6:D25)</f>
        <v>280</v>
      </c>
      <c r="E26" s="19">
        <f>SUM(E6:E25)</f>
        <v>8738</v>
      </c>
      <c r="F26" s="19">
        <f>SUM(F6:F25)</f>
        <v>17</v>
      </c>
      <c r="G26" s="20">
        <f>SUM(G6:G25)</f>
        <v>0</v>
      </c>
      <c r="I26" s="29"/>
      <c r="J26" s="31" t="s">
        <v>44</v>
      </c>
      <c r="K26" s="30">
        <f>SUM(K6:K25)</f>
        <v>477</v>
      </c>
      <c r="L26" s="19">
        <f>SUM(L6:L25)</f>
        <v>527</v>
      </c>
      <c r="M26" s="19">
        <f>SUM(M6:M25)</f>
        <v>8491</v>
      </c>
      <c r="N26" s="19">
        <f>SUM(N6:N25)</f>
        <v>21</v>
      </c>
      <c r="O26" s="20">
        <f>SUM(O6:O25)</f>
        <v>1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117</v>
      </c>
      <c r="D28" s="22"/>
      <c r="E28" s="23"/>
      <c r="F28" s="66" t="s">
        <v>49</v>
      </c>
      <c r="G28" s="202"/>
      <c r="H28" s="63"/>
      <c r="I28" s="226" t="s">
        <v>3</v>
      </c>
      <c r="J28" s="227"/>
      <c r="K28" s="199" t="s">
        <v>120</v>
      </c>
      <c r="L28" s="22"/>
      <c r="M28" s="23"/>
      <c r="N28" s="66" t="s">
        <v>49</v>
      </c>
      <c r="O28" s="202">
        <v>2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/>
      <c r="D30" s="172"/>
      <c r="E30" s="15">
        <f>IF(C30=0,0,501-D30)</f>
        <v>0</v>
      </c>
      <c r="F30" s="172"/>
      <c r="G30" s="186"/>
      <c r="I30" s="224" t="s">
        <v>24</v>
      </c>
      <c r="J30" s="25">
        <v>1</v>
      </c>
      <c r="K30" s="171">
        <v>54</v>
      </c>
      <c r="L30" s="172">
        <v>5</v>
      </c>
      <c r="M30" s="15">
        <f>IF(K30=0,0,501-L30)</f>
        <v>496</v>
      </c>
      <c r="N30" s="172">
        <v>1</v>
      </c>
      <c r="O30" s="186"/>
    </row>
    <row r="31" spans="1:15" ht="12.75">
      <c r="A31" s="224"/>
      <c r="B31" s="25">
        <v>2</v>
      </c>
      <c r="C31" s="173"/>
      <c r="D31" s="174"/>
      <c r="E31" s="9">
        <f aca="true" t="shared" si="2" ref="E31:E49">IF(C31=0,0,501-D31)</f>
        <v>0</v>
      </c>
      <c r="F31" s="174"/>
      <c r="G31" s="187"/>
      <c r="I31" s="224"/>
      <c r="J31" s="25">
        <v>2</v>
      </c>
      <c r="K31" s="173">
        <v>32</v>
      </c>
      <c r="L31" s="174"/>
      <c r="M31" s="9">
        <f aca="true" t="shared" si="3" ref="M31:M49">IF(K31=0,0,501-L31)</f>
        <v>501</v>
      </c>
      <c r="N31" s="174"/>
      <c r="O31" s="187"/>
    </row>
    <row r="32" spans="1:15" ht="12.75">
      <c r="A32" s="224"/>
      <c r="B32" s="25">
        <v>3</v>
      </c>
      <c r="C32" s="173"/>
      <c r="D32" s="174"/>
      <c r="E32" s="9">
        <f t="shared" si="2"/>
        <v>0</v>
      </c>
      <c r="F32" s="174"/>
      <c r="G32" s="187"/>
      <c r="I32" s="224"/>
      <c r="J32" s="25">
        <v>3</v>
      </c>
      <c r="K32" s="173">
        <v>27</v>
      </c>
      <c r="L32" s="174">
        <v>50</v>
      </c>
      <c r="M32" s="9">
        <f t="shared" si="3"/>
        <v>451</v>
      </c>
      <c r="N32" s="174"/>
      <c r="O32" s="187"/>
    </row>
    <row r="33" spans="1:15" ht="12.75">
      <c r="A33" s="224"/>
      <c r="B33" s="25">
        <v>4</v>
      </c>
      <c r="C33" s="173"/>
      <c r="D33" s="174"/>
      <c r="E33" s="9">
        <f t="shared" si="2"/>
        <v>0</v>
      </c>
      <c r="F33" s="174"/>
      <c r="G33" s="187"/>
      <c r="I33" s="224"/>
      <c r="J33" s="25">
        <v>4</v>
      </c>
      <c r="K33" s="173">
        <v>27</v>
      </c>
      <c r="L33" s="174"/>
      <c r="M33" s="9">
        <f t="shared" si="3"/>
        <v>501</v>
      </c>
      <c r="N33" s="174">
        <v>1</v>
      </c>
      <c r="O33" s="187"/>
    </row>
    <row r="34" spans="1:15" ht="13.5" thickBot="1">
      <c r="A34" s="224"/>
      <c r="B34" s="25">
        <v>5</v>
      </c>
      <c r="C34" s="175"/>
      <c r="D34" s="176"/>
      <c r="E34" s="14">
        <f t="shared" si="2"/>
        <v>0</v>
      </c>
      <c r="F34" s="176"/>
      <c r="G34" s="188"/>
      <c r="I34" s="224"/>
      <c r="J34" s="25">
        <v>5</v>
      </c>
      <c r="K34" s="175">
        <v>33</v>
      </c>
      <c r="L34" s="176">
        <v>2</v>
      </c>
      <c r="M34" s="14">
        <f t="shared" si="3"/>
        <v>499</v>
      </c>
      <c r="N34" s="176">
        <v>1</v>
      </c>
      <c r="O34" s="188"/>
    </row>
    <row r="35" spans="1:15" ht="12.75" customHeight="1">
      <c r="A35" s="223" t="s">
        <v>25</v>
      </c>
      <c r="B35" s="16">
        <v>1</v>
      </c>
      <c r="C35" s="171"/>
      <c r="D35" s="172"/>
      <c r="E35" s="15">
        <f t="shared" si="2"/>
        <v>0</v>
      </c>
      <c r="F35" s="172"/>
      <c r="G35" s="186"/>
      <c r="I35" s="223" t="s">
        <v>25</v>
      </c>
      <c r="J35" s="16">
        <v>1</v>
      </c>
      <c r="K35" s="171">
        <v>30</v>
      </c>
      <c r="L35" s="172">
        <v>14</v>
      </c>
      <c r="M35" s="15">
        <f t="shared" si="3"/>
        <v>487</v>
      </c>
      <c r="N35" s="172">
        <v>1</v>
      </c>
      <c r="O35" s="186"/>
    </row>
    <row r="36" spans="1:15" ht="12.75">
      <c r="A36" s="224"/>
      <c r="B36" s="25">
        <v>2</v>
      </c>
      <c r="C36" s="173"/>
      <c r="D36" s="174"/>
      <c r="E36" s="9">
        <f t="shared" si="2"/>
        <v>0</v>
      </c>
      <c r="F36" s="174"/>
      <c r="G36" s="187"/>
      <c r="I36" s="224"/>
      <c r="J36" s="25">
        <v>2</v>
      </c>
      <c r="K36" s="173">
        <v>63</v>
      </c>
      <c r="L36" s="174">
        <v>2</v>
      </c>
      <c r="M36" s="9">
        <f t="shared" si="3"/>
        <v>499</v>
      </c>
      <c r="N36" s="174">
        <v>1</v>
      </c>
      <c r="O36" s="187"/>
    </row>
    <row r="37" spans="1:15" ht="12.75">
      <c r="A37" s="224"/>
      <c r="B37" s="25">
        <v>3</v>
      </c>
      <c r="C37" s="173"/>
      <c r="D37" s="174"/>
      <c r="E37" s="9">
        <f t="shared" si="2"/>
        <v>0</v>
      </c>
      <c r="F37" s="174"/>
      <c r="G37" s="187"/>
      <c r="I37" s="224"/>
      <c r="J37" s="25">
        <v>3</v>
      </c>
      <c r="K37" s="173">
        <v>38</v>
      </c>
      <c r="L37" s="174"/>
      <c r="M37" s="9">
        <f t="shared" si="3"/>
        <v>501</v>
      </c>
      <c r="N37" s="174">
        <v>1</v>
      </c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>
        <v>22</v>
      </c>
      <c r="L38" s="174"/>
      <c r="M38" s="9">
        <f t="shared" si="3"/>
        <v>501</v>
      </c>
      <c r="N38" s="174">
        <v>2</v>
      </c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>
        <v>19</v>
      </c>
      <c r="L39" s="176"/>
      <c r="M39" s="14">
        <f t="shared" si="3"/>
        <v>501</v>
      </c>
      <c r="N39" s="176">
        <v>2</v>
      </c>
      <c r="O39" s="188"/>
    </row>
    <row r="40" spans="1:15" ht="12.75" customHeight="1">
      <c r="A40" s="223" t="s">
        <v>26</v>
      </c>
      <c r="B40" s="16">
        <v>1</v>
      </c>
      <c r="C40" s="171"/>
      <c r="D40" s="172"/>
      <c r="E40" s="15">
        <f t="shared" si="2"/>
        <v>0</v>
      </c>
      <c r="F40" s="172"/>
      <c r="G40" s="186"/>
      <c r="I40" s="223" t="s">
        <v>26</v>
      </c>
      <c r="J40" s="16">
        <v>1</v>
      </c>
      <c r="K40" s="171">
        <v>30</v>
      </c>
      <c r="L40" s="172"/>
      <c r="M40" s="15">
        <f t="shared" si="3"/>
        <v>501</v>
      </c>
      <c r="N40" s="172">
        <v>1</v>
      </c>
      <c r="O40" s="186"/>
    </row>
    <row r="41" spans="1:15" ht="12.75">
      <c r="A41" s="224"/>
      <c r="B41" s="25">
        <v>2</v>
      </c>
      <c r="C41" s="173"/>
      <c r="D41" s="174"/>
      <c r="E41" s="9">
        <f t="shared" si="2"/>
        <v>0</v>
      </c>
      <c r="F41" s="174"/>
      <c r="G41" s="187"/>
      <c r="I41" s="224"/>
      <c r="J41" s="25">
        <v>2</v>
      </c>
      <c r="K41" s="173">
        <v>27</v>
      </c>
      <c r="L41" s="174">
        <v>2</v>
      </c>
      <c r="M41" s="9">
        <f t="shared" si="3"/>
        <v>499</v>
      </c>
      <c r="N41" s="174">
        <v>1</v>
      </c>
      <c r="O41" s="187"/>
    </row>
    <row r="42" spans="1:15" ht="12.75">
      <c r="A42" s="224"/>
      <c r="B42" s="25">
        <v>3</v>
      </c>
      <c r="C42" s="173"/>
      <c r="D42" s="174"/>
      <c r="E42" s="9">
        <f t="shared" si="2"/>
        <v>0</v>
      </c>
      <c r="F42" s="174"/>
      <c r="G42" s="187"/>
      <c r="I42" s="224"/>
      <c r="J42" s="25">
        <v>3</v>
      </c>
      <c r="K42" s="173">
        <v>33</v>
      </c>
      <c r="L42" s="174">
        <v>2</v>
      </c>
      <c r="M42" s="9">
        <f t="shared" si="3"/>
        <v>499</v>
      </c>
      <c r="N42" s="174"/>
      <c r="O42" s="187"/>
    </row>
    <row r="43" spans="1:15" ht="12.75">
      <c r="A43" s="224"/>
      <c r="B43" s="25">
        <v>4</v>
      </c>
      <c r="C43" s="173"/>
      <c r="D43" s="174"/>
      <c r="E43" s="9">
        <f t="shared" si="2"/>
        <v>0</v>
      </c>
      <c r="F43" s="174"/>
      <c r="G43" s="187"/>
      <c r="I43" s="224"/>
      <c r="J43" s="25">
        <v>4</v>
      </c>
      <c r="K43" s="173">
        <v>24</v>
      </c>
      <c r="L43" s="174">
        <v>10</v>
      </c>
      <c r="M43" s="9">
        <f t="shared" si="3"/>
        <v>491</v>
      </c>
      <c r="N43" s="174">
        <v>1</v>
      </c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/>
      <c r="D45" s="172"/>
      <c r="E45" s="15">
        <f t="shared" si="2"/>
        <v>0</v>
      </c>
      <c r="F45" s="172"/>
      <c r="G45" s="186"/>
      <c r="I45" s="223" t="s">
        <v>27</v>
      </c>
      <c r="J45" s="16">
        <v>1</v>
      </c>
      <c r="K45" s="171">
        <v>40</v>
      </c>
      <c r="L45" s="172"/>
      <c r="M45" s="15">
        <f t="shared" si="3"/>
        <v>501</v>
      </c>
      <c r="N45" s="172"/>
      <c r="O45" s="186"/>
    </row>
    <row r="46" spans="1:15" ht="12.75">
      <c r="A46" s="224"/>
      <c r="B46" s="25">
        <v>2</v>
      </c>
      <c r="C46" s="173"/>
      <c r="D46" s="174"/>
      <c r="E46" s="9">
        <f t="shared" si="2"/>
        <v>0</v>
      </c>
      <c r="F46" s="174"/>
      <c r="G46" s="187"/>
      <c r="I46" s="224"/>
      <c r="J46" s="25">
        <v>2</v>
      </c>
      <c r="K46" s="173">
        <v>33</v>
      </c>
      <c r="L46" s="174">
        <v>90</v>
      </c>
      <c r="M46" s="9">
        <f t="shared" si="3"/>
        <v>411</v>
      </c>
      <c r="N46" s="174"/>
      <c r="O46" s="187"/>
    </row>
    <row r="47" spans="1:15" ht="12.75">
      <c r="A47" s="224"/>
      <c r="B47" s="25">
        <v>3</v>
      </c>
      <c r="C47" s="173"/>
      <c r="D47" s="174"/>
      <c r="E47" s="9">
        <f t="shared" si="2"/>
        <v>0</v>
      </c>
      <c r="F47" s="174"/>
      <c r="G47" s="187"/>
      <c r="I47" s="224"/>
      <c r="J47" s="25">
        <v>3</v>
      </c>
      <c r="K47" s="173">
        <v>32</v>
      </c>
      <c r="L47" s="174"/>
      <c r="M47" s="9">
        <f t="shared" si="3"/>
        <v>501</v>
      </c>
      <c r="N47" s="174">
        <v>1</v>
      </c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>
        <v>30</v>
      </c>
      <c r="L48" s="174"/>
      <c r="M48" s="9">
        <f t="shared" si="3"/>
        <v>501</v>
      </c>
      <c r="N48" s="174"/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594</v>
      </c>
      <c r="L50" s="19">
        <f>SUM(L30:L49)</f>
        <v>177</v>
      </c>
      <c r="M50" s="19">
        <f>SUM(M30:M49)</f>
        <v>8841</v>
      </c>
      <c r="N50" s="19">
        <f>SUM(N30:N49)</f>
        <v>14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aca="true" t="shared" si="4" ref="E55:E73">IF(C55=0,0,501-D55)</f>
        <v>0</v>
      </c>
      <c r="F55" s="174"/>
      <c r="G55" s="187"/>
      <c r="I55" s="224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6:A10"/>
    <mergeCell ref="I6:I10"/>
    <mergeCell ref="A11:A15"/>
    <mergeCell ref="I11:I15"/>
    <mergeCell ref="A16:A20"/>
    <mergeCell ref="I16:I20"/>
    <mergeCell ref="A21:A25"/>
    <mergeCell ref="I21:I25"/>
    <mergeCell ref="A30:A34"/>
    <mergeCell ref="I30:I34"/>
    <mergeCell ref="A35:A39"/>
    <mergeCell ref="I35:I39"/>
    <mergeCell ref="A54:A58"/>
    <mergeCell ref="I54:I58"/>
    <mergeCell ref="A59:A63"/>
    <mergeCell ref="I59:I63"/>
    <mergeCell ref="A64:A68"/>
    <mergeCell ref="I64:I68"/>
    <mergeCell ref="A69:A73"/>
    <mergeCell ref="I69:I73"/>
    <mergeCell ref="A52:B52"/>
    <mergeCell ref="I52:J52"/>
    <mergeCell ref="A4:B4"/>
    <mergeCell ref="A28:B28"/>
    <mergeCell ref="I4:J4"/>
    <mergeCell ref="I28:J28"/>
    <mergeCell ref="A40:A44"/>
    <mergeCell ref="I40:I44"/>
    <mergeCell ref="A45:A49"/>
    <mergeCell ref="I45:I49"/>
  </mergeCells>
  <printOptions horizontalCentered="1" verticalCentered="1"/>
  <pageMargins left="0.24" right="0.39375" top="0.17" bottom="0.16" header="0.17" footer="0.16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4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65</v>
      </c>
      <c r="E1" s="47"/>
      <c r="F1" s="47"/>
      <c r="G1" s="146" t="s">
        <v>98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47</v>
      </c>
      <c r="E2" s="105"/>
      <c r="F2" s="105"/>
      <c r="G2" s="201" t="s">
        <v>57</v>
      </c>
      <c r="H2" s="106"/>
      <c r="I2" s="105"/>
      <c r="J2" s="105"/>
      <c r="K2" s="105"/>
      <c r="L2" s="183">
        <v>1</v>
      </c>
      <c r="M2" s="184"/>
      <c r="N2" s="184">
        <v>1</v>
      </c>
      <c r="O2" s="185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64</v>
      </c>
      <c r="D4" s="22"/>
      <c r="E4" s="23"/>
      <c r="F4" s="65" t="s">
        <v>49</v>
      </c>
      <c r="G4" s="190">
        <v>3</v>
      </c>
      <c r="H4" s="61"/>
      <c r="I4" s="226" t="s">
        <v>3</v>
      </c>
      <c r="J4" s="227"/>
      <c r="K4" s="199" t="s">
        <v>42</v>
      </c>
      <c r="L4" s="22"/>
      <c r="M4" s="23"/>
      <c r="N4" s="65" t="s">
        <v>49</v>
      </c>
      <c r="O4" s="190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18</v>
      </c>
      <c r="D6" s="172">
        <v>181</v>
      </c>
      <c r="E6" s="15">
        <f aca="true" t="shared" si="0" ref="E6:E25">IF(C6=0,0,501-D6)</f>
        <v>320</v>
      </c>
      <c r="F6" s="172">
        <v>1</v>
      </c>
      <c r="G6" s="186"/>
      <c r="I6" s="224" t="s">
        <v>24</v>
      </c>
      <c r="J6" s="25">
        <v>1</v>
      </c>
      <c r="K6" s="171"/>
      <c r="L6" s="172"/>
      <c r="M6" s="15">
        <f aca="true" t="shared" si="1" ref="M6:M25">IF(K6=0,0,501-L6)</f>
        <v>0</v>
      </c>
      <c r="N6" s="172"/>
      <c r="O6" s="186"/>
    </row>
    <row r="7" spans="1:15" ht="12.75">
      <c r="A7" s="224"/>
      <c r="B7" s="25">
        <v>2</v>
      </c>
      <c r="C7" s="173">
        <v>24</v>
      </c>
      <c r="D7" s="174">
        <v>32</v>
      </c>
      <c r="E7" s="9">
        <f t="shared" si="0"/>
        <v>469</v>
      </c>
      <c r="F7" s="174">
        <v>2</v>
      </c>
      <c r="G7" s="187"/>
      <c r="I7" s="224"/>
      <c r="J7" s="25">
        <v>2</v>
      </c>
      <c r="K7" s="173"/>
      <c r="L7" s="174"/>
      <c r="M7" s="9">
        <f t="shared" si="1"/>
        <v>0</v>
      </c>
      <c r="N7" s="174"/>
      <c r="O7" s="187"/>
    </row>
    <row r="8" spans="1:15" ht="12.75">
      <c r="A8" s="224"/>
      <c r="B8" s="25">
        <v>3</v>
      </c>
      <c r="C8" s="173">
        <v>27</v>
      </c>
      <c r="D8" s="174"/>
      <c r="E8" s="9">
        <f t="shared" si="0"/>
        <v>501</v>
      </c>
      <c r="F8" s="174">
        <v>1</v>
      </c>
      <c r="G8" s="187"/>
      <c r="I8" s="224"/>
      <c r="J8" s="25">
        <v>3</v>
      </c>
      <c r="K8" s="173"/>
      <c r="L8" s="174"/>
      <c r="M8" s="9">
        <f t="shared" si="1"/>
        <v>0</v>
      </c>
      <c r="N8" s="174"/>
      <c r="O8" s="187"/>
    </row>
    <row r="9" spans="1:15" ht="12.75">
      <c r="A9" s="224"/>
      <c r="B9" s="25">
        <v>4</v>
      </c>
      <c r="C9" s="173">
        <v>33</v>
      </c>
      <c r="D9" s="174">
        <v>24</v>
      </c>
      <c r="E9" s="9">
        <f t="shared" si="0"/>
        <v>477</v>
      </c>
      <c r="F9" s="174"/>
      <c r="G9" s="187"/>
      <c r="I9" s="224"/>
      <c r="J9" s="25">
        <v>4</v>
      </c>
      <c r="K9" s="173"/>
      <c r="L9" s="174"/>
      <c r="M9" s="9">
        <f t="shared" si="1"/>
        <v>0</v>
      </c>
      <c r="N9" s="174"/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>
        <v>27</v>
      </c>
      <c r="D11" s="172">
        <v>42</v>
      </c>
      <c r="E11" s="15">
        <f t="shared" si="0"/>
        <v>459</v>
      </c>
      <c r="F11" s="172">
        <v>1</v>
      </c>
      <c r="G11" s="186"/>
      <c r="I11" s="223" t="s">
        <v>25</v>
      </c>
      <c r="J11" s="16">
        <v>1</v>
      </c>
      <c r="K11" s="171"/>
      <c r="L11" s="172"/>
      <c r="M11" s="15">
        <f t="shared" si="1"/>
        <v>0</v>
      </c>
      <c r="N11" s="172"/>
      <c r="O11" s="186"/>
    </row>
    <row r="12" spans="1:15" ht="12.75">
      <c r="A12" s="224"/>
      <c r="B12" s="25">
        <v>2</v>
      </c>
      <c r="C12" s="173">
        <v>27</v>
      </c>
      <c r="D12" s="174">
        <v>50</v>
      </c>
      <c r="E12" s="9">
        <f t="shared" si="0"/>
        <v>451</v>
      </c>
      <c r="F12" s="174"/>
      <c r="G12" s="187"/>
      <c r="I12" s="224"/>
      <c r="J12" s="25">
        <v>2</v>
      </c>
      <c r="K12" s="173"/>
      <c r="L12" s="174"/>
      <c r="M12" s="9">
        <f t="shared" si="1"/>
        <v>0</v>
      </c>
      <c r="N12" s="174"/>
      <c r="O12" s="187"/>
    </row>
    <row r="13" spans="1:15" ht="12.75">
      <c r="A13" s="224"/>
      <c r="B13" s="25">
        <v>3</v>
      </c>
      <c r="C13" s="173">
        <v>27</v>
      </c>
      <c r="D13" s="174"/>
      <c r="E13" s="9">
        <f t="shared" si="0"/>
        <v>501</v>
      </c>
      <c r="F13" s="174"/>
      <c r="G13" s="187"/>
      <c r="I13" s="224"/>
      <c r="J13" s="25">
        <v>3</v>
      </c>
      <c r="K13" s="173"/>
      <c r="L13" s="174"/>
      <c r="M13" s="9">
        <f t="shared" si="1"/>
        <v>0</v>
      </c>
      <c r="N13" s="174"/>
      <c r="O13" s="187"/>
    </row>
    <row r="14" spans="1:15" ht="12.75">
      <c r="A14" s="224"/>
      <c r="B14" s="25">
        <v>4</v>
      </c>
      <c r="C14" s="173">
        <v>44</v>
      </c>
      <c r="D14" s="174"/>
      <c r="E14" s="9">
        <f t="shared" si="0"/>
        <v>501</v>
      </c>
      <c r="F14" s="174">
        <v>1</v>
      </c>
      <c r="G14" s="187"/>
      <c r="I14" s="224"/>
      <c r="J14" s="25">
        <v>4</v>
      </c>
      <c r="K14" s="173"/>
      <c r="L14" s="174"/>
      <c r="M14" s="9">
        <f t="shared" si="1"/>
        <v>0</v>
      </c>
      <c r="N14" s="174"/>
      <c r="O14" s="187"/>
    </row>
    <row r="15" spans="1:15" ht="13.5" thickBot="1">
      <c r="A15" s="224"/>
      <c r="B15" s="25">
        <v>5</v>
      </c>
      <c r="C15" s="175">
        <v>32</v>
      </c>
      <c r="D15" s="176"/>
      <c r="E15" s="14">
        <f t="shared" si="0"/>
        <v>501</v>
      </c>
      <c r="F15" s="176">
        <v>1</v>
      </c>
      <c r="G15" s="188"/>
      <c r="I15" s="224"/>
      <c r="J15" s="25">
        <v>5</v>
      </c>
      <c r="K15" s="175"/>
      <c r="L15" s="176"/>
      <c r="M15" s="14">
        <f t="shared" si="1"/>
        <v>0</v>
      </c>
      <c r="N15" s="176"/>
      <c r="O15" s="188"/>
    </row>
    <row r="16" spans="1:15" ht="12.75">
      <c r="A16" s="223" t="s">
        <v>26</v>
      </c>
      <c r="B16" s="16">
        <v>1</v>
      </c>
      <c r="C16" s="171">
        <v>40</v>
      </c>
      <c r="D16" s="172"/>
      <c r="E16" s="15">
        <f t="shared" si="0"/>
        <v>501</v>
      </c>
      <c r="F16" s="172">
        <v>1</v>
      </c>
      <c r="G16" s="186"/>
      <c r="I16" s="223" t="s">
        <v>26</v>
      </c>
      <c r="J16" s="16">
        <v>1</v>
      </c>
      <c r="K16" s="171"/>
      <c r="L16" s="172"/>
      <c r="M16" s="15">
        <f t="shared" si="1"/>
        <v>0</v>
      </c>
      <c r="N16" s="172"/>
      <c r="O16" s="186"/>
    </row>
    <row r="17" spans="1:15" ht="12.75">
      <c r="A17" s="224"/>
      <c r="B17" s="25">
        <v>2</v>
      </c>
      <c r="C17" s="173">
        <v>24</v>
      </c>
      <c r="D17" s="174">
        <v>170</v>
      </c>
      <c r="E17" s="9">
        <f t="shared" si="0"/>
        <v>331</v>
      </c>
      <c r="F17" s="174"/>
      <c r="G17" s="187"/>
      <c r="I17" s="224"/>
      <c r="J17" s="25">
        <v>2</v>
      </c>
      <c r="K17" s="173"/>
      <c r="L17" s="174"/>
      <c r="M17" s="9">
        <f t="shared" si="1"/>
        <v>0</v>
      </c>
      <c r="N17" s="174"/>
      <c r="O17" s="187"/>
    </row>
    <row r="18" spans="1:15" ht="12.75">
      <c r="A18" s="224"/>
      <c r="B18" s="25">
        <v>3</v>
      </c>
      <c r="C18" s="173">
        <v>27</v>
      </c>
      <c r="D18" s="174">
        <v>95</v>
      </c>
      <c r="E18" s="9">
        <f t="shared" si="0"/>
        <v>406</v>
      </c>
      <c r="F18" s="174"/>
      <c r="G18" s="187"/>
      <c r="I18" s="224"/>
      <c r="J18" s="25">
        <v>3</v>
      </c>
      <c r="K18" s="173"/>
      <c r="L18" s="174"/>
      <c r="M18" s="9">
        <f t="shared" si="1"/>
        <v>0</v>
      </c>
      <c r="N18" s="174"/>
      <c r="O18" s="187"/>
    </row>
    <row r="19" spans="1:15" ht="12.75">
      <c r="A19" s="224"/>
      <c r="B19" s="25">
        <v>4</v>
      </c>
      <c r="C19" s="173">
        <v>36</v>
      </c>
      <c r="D19" s="174"/>
      <c r="E19" s="9">
        <f t="shared" si="0"/>
        <v>501</v>
      </c>
      <c r="F19" s="174"/>
      <c r="G19" s="187"/>
      <c r="I19" s="224"/>
      <c r="J19" s="25">
        <v>4</v>
      </c>
      <c r="K19" s="173"/>
      <c r="L19" s="174"/>
      <c r="M19" s="9">
        <f t="shared" si="1"/>
        <v>0</v>
      </c>
      <c r="N19" s="174"/>
      <c r="O19" s="187"/>
    </row>
    <row r="20" spans="1:15" ht="13.5" thickBot="1">
      <c r="A20" s="224"/>
      <c r="B20" s="25">
        <v>5</v>
      </c>
      <c r="C20" s="175">
        <v>27</v>
      </c>
      <c r="D20" s="176"/>
      <c r="E20" s="14">
        <f t="shared" si="0"/>
        <v>501</v>
      </c>
      <c r="F20" s="176"/>
      <c r="G20" s="188"/>
      <c r="I20" s="224"/>
      <c r="J20" s="25">
        <v>5</v>
      </c>
      <c r="K20" s="175"/>
      <c r="L20" s="176"/>
      <c r="M20" s="14">
        <f t="shared" si="1"/>
        <v>0</v>
      </c>
      <c r="N20" s="176"/>
      <c r="O20" s="188"/>
    </row>
    <row r="21" spans="1:15" ht="12.75">
      <c r="A21" s="223" t="s">
        <v>27</v>
      </c>
      <c r="B21" s="16">
        <v>1</v>
      </c>
      <c r="C21" s="171"/>
      <c r="D21" s="172"/>
      <c r="E21" s="15">
        <f t="shared" si="0"/>
        <v>0</v>
      </c>
      <c r="F21" s="172"/>
      <c r="G21" s="186"/>
      <c r="I21" s="223" t="s">
        <v>27</v>
      </c>
      <c r="J21" s="16">
        <v>1</v>
      </c>
      <c r="K21" s="171"/>
      <c r="L21" s="172"/>
      <c r="M21" s="15">
        <f t="shared" si="1"/>
        <v>0</v>
      </c>
      <c r="N21" s="172"/>
      <c r="O21" s="186"/>
    </row>
    <row r="22" spans="1:15" ht="12.75">
      <c r="A22" s="224"/>
      <c r="B22" s="25">
        <v>2</v>
      </c>
      <c r="C22" s="173"/>
      <c r="D22" s="174"/>
      <c r="E22" s="9">
        <f t="shared" si="0"/>
        <v>0</v>
      </c>
      <c r="F22" s="174"/>
      <c r="G22" s="187"/>
      <c r="I22" s="224"/>
      <c r="J22" s="25">
        <v>2</v>
      </c>
      <c r="K22" s="173"/>
      <c r="L22" s="174"/>
      <c r="M22" s="9">
        <f t="shared" si="1"/>
        <v>0</v>
      </c>
      <c r="N22" s="174"/>
      <c r="O22" s="187"/>
    </row>
    <row r="23" spans="1:15" ht="12.75">
      <c r="A23" s="224"/>
      <c r="B23" s="25">
        <v>3</v>
      </c>
      <c r="C23" s="173"/>
      <c r="D23" s="174"/>
      <c r="E23" s="9">
        <f t="shared" si="0"/>
        <v>0</v>
      </c>
      <c r="F23" s="174"/>
      <c r="G23" s="187"/>
      <c r="I23" s="224"/>
      <c r="J23" s="25">
        <v>3</v>
      </c>
      <c r="K23" s="173"/>
      <c r="L23" s="174"/>
      <c r="M23" s="9">
        <f t="shared" si="1"/>
        <v>0</v>
      </c>
      <c r="N23" s="174"/>
      <c r="O23" s="187"/>
    </row>
    <row r="24" spans="1:15" ht="12.75">
      <c r="A24" s="224"/>
      <c r="B24" s="25">
        <v>4</v>
      </c>
      <c r="C24" s="173"/>
      <c r="D24" s="174"/>
      <c r="E24" s="9">
        <f t="shared" si="0"/>
        <v>0</v>
      </c>
      <c r="F24" s="174"/>
      <c r="G24" s="187"/>
      <c r="I24" s="224"/>
      <c r="J24" s="25">
        <v>4</v>
      </c>
      <c r="K24" s="173"/>
      <c r="L24" s="174"/>
      <c r="M24" s="9">
        <f t="shared" si="1"/>
        <v>0</v>
      </c>
      <c r="N24" s="174"/>
      <c r="O24" s="187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413</v>
      </c>
      <c r="D26" s="19">
        <f>SUM(D6:D25)</f>
        <v>594</v>
      </c>
      <c r="E26" s="19">
        <f>SUM(E6:E25)</f>
        <v>6420</v>
      </c>
      <c r="F26" s="19">
        <f>SUM(F6:F25)</f>
        <v>8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47</v>
      </c>
      <c r="D28" s="22"/>
      <c r="E28" s="23"/>
      <c r="F28" s="66" t="s">
        <v>49</v>
      </c>
      <c r="G28" s="202">
        <v>4</v>
      </c>
      <c r="H28" s="63"/>
      <c r="I28" s="226" t="s">
        <v>3</v>
      </c>
      <c r="J28" s="227"/>
      <c r="K28" s="199" t="s">
        <v>130</v>
      </c>
      <c r="L28" s="22"/>
      <c r="M28" s="23"/>
      <c r="N28" s="66" t="s">
        <v>49</v>
      </c>
      <c r="O28" s="202">
        <v>1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>
        <v>27</v>
      </c>
      <c r="D30" s="172">
        <v>22</v>
      </c>
      <c r="E30" s="15">
        <f aca="true" t="shared" si="2" ref="E30:E49">IF(C30=0,0,501-D30)</f>
        <v>479</v>
      </c>
      <c r="F30" s="172">
        <v>2</v>
      </c>
      <c r="G30" s="186"/>
      <c r="I30" s="224" t="s">
        <v>24</v>
      </c>
      <c r="J30" s="25">
        <v>1</v>
      </c>
      <c r="K30" s="171">
        <v>36</v>
      </c>
      <c r="L30" s="172">
        <v>88</v>
      </c>
      <c r="M30" s="15">
        <f aca="true" t="shared" si="3" ref="M30:M49">IF(K30=0,0,501-L30)</f>
        <v>413</v>
      </c>
      <c r="N30" s="172"/>
      <c r="O30" s="186"/>
    </row>
    <row r="31" spans="1:15" ht="12.75">
      <c r="A31" s="224"/>
      <c r="B31" s="25">
        <v>2</v>
      </c>
      <c r="C31" s="173">
        <v>21</v>
      </c>
      <c r="D31" s="174"/>
      <c r="E31" s="9">
        <f t="shared" si="2"/>
        <v>501</v>
      </c>
      <c r="F31" s="174">
        <v>1</v>
      </c>
      <c r="G31" s="187">
        <v>1</v>
      </c>
      <c r="I31" s="224"/>
      <c r="J31" s="25">
        <v>2</v>
      </c>
      <c r="K31" s="173">
        <v>30</v>
      </c>
      <c r="L31" s="174">
        <v>36</v>
      </c>
      <c r="M31" s="9">
        <f t="shared" si="3"/>
        <v>465</v>
      </c>
      <c r="N31" s="174"/>
      <c r="O31" s="187"/>
    </row>
    <row r="32" spans="1:15" ht="12.75">
      <c r="A32" s="224"/>
      <c r="B32" s="25">
        <v>3</v>
      </c>
      <c r="C32" s="173">
        <v>24</v>
      </c>
      <c r="D32" s="174">
        <v>40</v>
      </c>
      <c r="E32" s="9">
        <f t="shared" si="2"/>
        <v>461</v>
      </c>
      <c r="F32" s="174"/>
      <c r="G32" s="187"/>
      <c r="I32" s="224"/>
      <c r="J32" s="25">
        <v>3</v>
      </c>
      <c r="K32" s="173">
        <v>33</v>
      </c>
      <c r="L32" s="174">
        <v>49</v>
      </c>
      <c r="M32" s="9">
        <f t="shared" si="3"/>
        <v>452</v>
      </c>
      <c r="N32" s="174"/>
      <c r="O32" s="187"/>
    </row>
    <row r="33" spans="1:15" ht="12.75">
      <c r="A33" s="224"/>
      <c r="B33" s="25">
        <v>4</v>
      </c>
      <c r="C33" s="173">
        <v>33</v>
      </c>
      <c r="D33" s="174"/>
      <c r="E33" s="9">
        <f t="shared" si="2"/>
        <v>501</v>
      </c>
      <c r="F33" s="174">
        <v>1</v>
      </c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>
        <v>23</v>
      </c>
      <c r="D34" s="176"/>
      <c r="E34" s="14">
        <f t="shared" si="2"/>
        <v>501</v>
      </c>
      <c r="F34" s="176">
        <v>1</v>
      </c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>
        <v>39</v>
      </c>
      <c r="D35" s="172"/>
      <c r="E35" s="15">
        <f t="shared" si="2"/>
        <v>501</v>
      </c>
      <c r="F35" s="172">
        <v>2</v>
      </c>
      <c r="G35" s="186"/>
      <c r="I35" s="223" t="s">
        <v>25</v>
      </c>
      <c r="J35" s="16">
        <v>1</v>
      </c>
      <c r="K35" s="171">
        <v>24</v>
      </c>
      <c r="L35" s="172">
        <v>185</v>
      </c>
      <c r="M35" s="15">
        <f t="shared" si="3"/>
        <v>316</v>
      </c>
      <c r="N35" s="172"/>
      <c r="O35" s="186"/>
    </row>
    <row r="36" spans="1:15" ht="12.75">
      <c r="A36" s="224"/>
      <c r="B36" s="25">
        <v>2</v>
      </c>
      <c r="C36" s="173">
        <v>33</v>
      </c>
      <c r="D36" s="174"/>
      <c r="E36" s="9">
        <f t="shared" si="2"/>
        <v>501</v>
      </c>
      <c r="F36" s="174">
        <v>1</v>
      </c>
      <c r="G36" s="187"/>
      <c r="I36" s="224"/>
      <c r="J36" s="25">
        <v>2</v>
      </c>
      <c r="K36" s="173">
        <v>21</v>
      </c>
      <c r="L36" s="174">
        <v>123</v>
      </c>
      <c r="M36" s="9">
        <f t="shared" si="3"/>
        <v>378</v>
      </c>
      <c r="N36" s="174"/>
      <c r="O36" s="187"/>
    </row>
    <row r="37" spans="1:15" ht="12.75">
      <c r="A37" s="224"/>
      <c r="B37" s="25">
        <v>3</v>
      </c>
      <c r="C37" s="173">
        <v>30</v>
      </c>
      <c r="D37" s="174"/>
      <c r="E37" s="9">
        <f t="shared" si="2"/>
        <v>501</v>
      </c>
      <c r="F37" s="174"/>
      <c r="G37" s="187"/>
      <c r="I37" s="224"/>
      <c r="J37" s="25">
        <v>3</v>
      </c>
      <c r="K37" s="173">
        <v>30</v>
      </c>
      <c r="L37" s="174">
        <v>160</v>
      </c>
      <c r="M37" s="9">
        <f t="shared" si="3"/>
        <v>341</v>
      </c>
      <c r="N37" s="174"/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>
        <v>39</v>
      </c>
      <c r="D40" s="172">
        <v>4</v>
      </c>
      <c r="E40" s="15">
        <f t="shared" si="2"/>
        <v>497</v>
      </c>
      <c r="F40" s="172"/>
      <c r="G40" s="186"/>
      <c r="I40" s="223" t="s">
        <v>26</v>
      </c>
      <c r="J40" s="16">
        <v>1</v>
      </c>
      <c r="K40" s="171">
        <v>42</v>
      </c>
      <c r="L40" s="172">
        <v>32</v>
      </c>
      <c r="M40" s="15">
        <f t="shared" si="3"/>
        <v>469</v>
      </c>
      <c r="N40" s="172"/>
      <c r="O40" s="186"/>
    </row>
    <row r="41" spans="1:15" ht="12.75">
      <c r="A41" s="224"/>
      <c r="B41" s="25">
        <v>2</v>
      </c>
      <c r="C41" s="173">
        <v>27</v>
      </c>
      <c r="D41" s="174"/>
      <c r="E41" s="9">
        <f t="shared" si="2"/>
        <v>501</v>
      </c>
      <c r="F41" s="174">
        <v>1</v>
      </c>
      <c r="G41" s="187"/>
      <c r="I41" s="224"/>
      <c r="J41" s="25">
        <v>2</v>
      </c>
      <c r="K41" s="173">
        <v>40</v>
      </c>
      <c r="L41" s="174"/>
      <c r="M41" s="9">
        <f t="shared" si="3"/>
        <v>501</v>
      </c>
      <c r="N41" s="174"/>
      <c r="O41" s="187"/>
    </row>
    <row r="42" spans="1:15" ht="12.75">
      <c r="A42" s="224"/>
      <c r="B42" s="25">
        <v>3</v>
      </c>
      <c r="C42" s="173">
        <v>25</v>
      </c>
      <c r="D42" s="174"/>
      <c r="E42" s="9">
        <f t="shared" si="2"/>
        <v>501</v>
      </c>
      <c r="F42" s="174">
        <v>2</v>
      </c>
      <c r="G42" s="187"/>
      <c r="I42" s="224"/>
      <c r="J42" s="25">
        <v>3</v>
      </c>
      <c r="K42" s="173">
        <v>48</v>
      </c>
      <c r="L42" s="174">
        <v>16</v>
      </c>
      <c r="M42" s="9">
        <f t="shared" si="3"/>
        <v>485</v>
      </c>
      <c r="N42" s="174">
        <v>1</v>
      </c>
      <c r="O42" s="187"/>
    </row>
    <row r="43" spans="1:15" ht="12.75">
      <c r="A43" s="224"/>
      <c r="B43" s="25">
        <v>4</v>
      </c>
      <c r="C43" s="173">
        <v>29</v>
      </c>
      <c r="D43" s="174"/>
      <c r="E43" s="9">
        <f t="shared" si="2"/>
        <v>501</v>
      </c>
      <c r="F43" s="174"/>
      <c r="G43" s="187"/>
      <c r="I43" s="224"/>
      <c r="J43" s="25">
        <v>4</v>
      </c>
      <c r="K43" s="173">
        <v>24</v>
      </c>
      <c r="L43" s="174">
        <v>246</v>
      </c>
      <c r="M43" s="9">
        <f t="shared" si="3"/>
        <v>255</v>
      </c>
      <c r="N43" s="174"/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>
        <v>24</v>
      </c>
      <c r="D45" s="172">
        <v>16</v>
      </c>
      <c r="E45" s="15">
        <f t="shared" si="2"/>
        <v>485</v>
      </c>
      <c r="F45" s="172">
        <v>3</v>
      </c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>
        <v>23</v>
      </c>
      <c r="D46" s="174"/>
      <c r="E46" s="9">
        <f t="shared" si="2"/>
        <v>501</v>
      </c>
      <c r="F46" s="174">
        <v>1</v>
      </c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>
        <v>27</v>
      </c>
      <c r="D47" s="174"/>
      <c r="E47" s="9">
        <f t="shared" si="2"/>
        <v>501</v>
      </c>
      <c r="F47" s="174">
        <v>1</v>
      </c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>
        <v>39</v>
      </c>
      <c r="D48" s="174">
        <v>2</v>
      </c>
      <c r="E48" s="9">
        <f t="shared" si="2"/>
        <v>499</v>
      </c>
      <c r="F48" s="174">
        <v>1</v>
      </c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>
        <v>25</v>
      </c>
      <c r="D49" s="178"/>
      <c r="E49" s="10">
        <f t="shared" si="2"/>
        <v>501</v>
      </c>
      <c r="F49" s="178">
        <v>1</v>
      </c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488</v>
      </c>
      <c r="D50" s="19">
        <f>SUM(D30:D49)</f>
        <v>84</v>
      </c>
      <c r="E50" s="19">
        <f>SUM(E30:E49)</f>
        <v>8433</v>
      </c>
      <c r="F50" s="19">
        <f>SUM(F30:F49)</f>
        <v>18</v>
      </c>
      <c r="G50" s="20">
        <f>SUM(G30:G49)</f>
        <v>1</v>
      </c>
      <c r="I50" s="29"/>
      <c r="J50" s="31" t="s">
        <v>44</v>
      </c>
      <c r="K50" s="30">
        <f>SUM(K30:K49)</f>
        <v>328</v>
      </c>
      <c r="L50" s="19">
        <f>SUM(L30:L49)</f>
        <v>935</v>
      </c>
      <c r="M50" s="19">
        <f>SUM(M30:M49)</f>
        <v>4075</v>
      </c>
      <c r="N50" s="19">
        <f>SUM(N30:N49)</f>
        <v>1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t="shared" si="4"/>
        <v>0</v>
      </c>
      <c r="F55" s="174"/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90</v>
      </c>
      <c r="E1" s="47"/>
      <c r="F1" s="47"/>
      <c r="G1" s="146" t="s">
        <v>89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91</v>
      </c>
      <c r="E2" s="105"/>
      <c r="F2" s="105"/>
      <c r="G2" s="201" t="s">
        <v>57</v>
      </c>
      <c r="H2" s="106"/>
      <c r="I2" s="105"/>
      <c r="J2" s="105"/>
      <c r="K2" s="105"/>
      <c r="L2" s="183">
        <v>1</v>
      </c>
      <c r="M2" s="184"/>
      <c r="N2" s="184">
        <v>1</v>
      </c>
      <c r="O2" s="185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91</v>
      </c>
      <c r="D4" s="22"/>
      <c r="E4" s="23"/>
      <c r="F4" s="65" t="s">
        <v>49</v>
      </c>
      <c r="G4" s="190">
        <v>4</v>
      </c>
      <c r="H4" s="61"/>
      <c r="I4" s="226" t="s">
        <v>3</v>
      </c>
      <c r="J4" s="227"/>
      <c r="K4" s="199" t="s">
        <v>131</v>
      </c>
      <c r="L4" s="22"/>
      <c r="M4" s="23"/>
      <c r="N4" s="65" t="s">
        <v>49</v>
      </c>
      <c r="O4" s="190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42</v>
      </c>
      <c r="D6" s="172">
        <v>8</v>
      </c>
      <c r="E6" s="15">
        <f aca="true" t="shared" si="0" ref="E6:E25">IF(C6=0,0,501-D6)</f>
        <v>493</v>
      </c>
      <c r="F6" s="172"/>
      <c r="G6" s="186"/>
      <c r="I6" s="224" t="s">
        <v>24</v>
      </c>
      <c r="J6" s="25">
        <v>1</v>
      </c>
      <c r="K6" s="171">
        <v>30</v>
      </c>
      <c r="L6" s="172"/>
      <c r="M6" s="15">
        <f aca="true" t="shared" si="1" ref="M6:M25">IF(K6=0,0,501-L6)</f>
        <v>501</v>
      </c>
      <c r="N6" s="172"/>
      <c r="O6" s="186"/>
    </row>
    <row r="7" spans="1:15" ht="12.75">
      <c r="A7" s="224"/>
      <c r="B7" s="25">
        <v>2</v>
      </c>
      <c r="C7" s="173">
        <v>30</v>
      </c>
      <c r="D7" s="174">
        <v>72</v>
      </c>
      <c r="E7" s="9">
        <f t="shared" si="0"/>
        <v>429</v>
      </c>
      <c r="F7" s="174"/>
      <c r="G7" s="187"/>
      <c r="I7" s="224"/>
      <c r="J7" s="25">
        <v>2</v>
      </c>
      <c r="K7" s="173">
        <v>30</v>
      </c>
      <c r="L7" s="174"/>
      <c r="M7" s="9">
        <f t="shared" si="1"/>
        <v>501</v>
      </c>
      <c r="N7" s="174"/>
      <c r="O7" s="187"/>
    </row>
    <row r="8" spans="1:15" ht="12.75">
      <c r="A8" s="224"/>
      <c r="B8" s="25">
        <v>3</v>
      </c>
      <c r="C8" s="173">
        <v>24</v>
      </c>
      <c r="D8" s="174"/>
      <c r="E8" s="9">
        <f t="shared" si="0"/>
        <v>501</v>
      </c>
      <c r="F8" s="174"/>
      <c r="G8" s="187"/>
      <c r="I8" s="224"/>
      <c r="J8" s="25">
        <v>3</v>
      </c>
      <c r="K8" s="173">
        <v>30</v>
      </c>
      <c r="L8" s="174">
        <v>20</v>
      </c>
      <c r="M8" s="9">
        <f t="shared" si="1"/>
        <v>481</v>
      </c>
      <c r="N8" s="174"/>
      <c r="O8" s="187"/>
    </row>
    <row r="9" spans="1:15" ht="12.75">
      <c r="A9" s="224"/>
      <c r="B9" s="25">
        <v>4</v>
      </c>
      <c r="C9" s="173">
        <v>22</v>
      </c>
      <c r="D9" s="174"/>
      <c r="E9" s="9">
        <f t="shared" si="0"/>
        <v>501</v>
      </c>
      <c r="F9" s="174">
        <v>2</v>
      </c>
      <c r="G9" s="187"/>
      <c r="I9" s="224"/>
      <c r="J9" s="25">
        <v>4</v>
      </c>
      <c r="K9" s="173">
        <v>29</v>
      </c>
      <c r="L9" s="174"/>
      <c r="M9" s="9">
        <f t="shared" si="1"/>
        <v>501</v>
      </c>
      <c r="N9" s="174">
        <v>1</v>
      </c>
      <c r="O9" s="187"/>
    </row>
    <row r="10" spans="1:15" ht="13.5" thickBot="1">
      <c r="A10" s="224"/>
      <c r="B10" s="25">
        <v>5</v>
      </c>
      <c r="C10" s="175">
        <v>32</v>
      </c>
      <c r="D10" s="176"/>
      <c r="E10" s="14">
        <f t="shared" si="0"/>
        <v>501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>
        <v>27</v>
      </c>
      <c r="D11" s="172">
        <v>20</v>
      </c>
      <c r="E11" s="15">
        <f t="shared" si="0"/>
        <v>481</v>
      </c>
      <c r="F11" s="172">
        <v>1</v>
      </c>
      <c r="G11" s="186"/>
      <c r="I11" s="223" t="s">
        <v>25</v>
      </c>
      <c r="J11" s="16">
        <v>1</v>
      </c>
      <c r="K11" s="171">
        <v>39</v>
      </c>
      <c r="L11" s="172">
        <v>2</v>
      </c>
      <c r="M11" s="15">
        <f t="shared" si="1"/>
        <v>499</v>
      </c>
      <c r="N11" s="172">
        <v>1</v>
      </c>
      <c r="O11" s="186"/>
    </row>
    <row r="12" spans="1:15" ht="12.75">
      <c r="A12" s="224"/>
      <c r="B12" s="25">
        <v>2</v>
      </c>
      <c r="C12" s="173">
        <v>24</v>
      </c>
      <c r="D12" s="174"/>
      <c r="E12" s="9">
        <f t="shared" si="0"/>
        <v>501</v>
      </c>
      <c r="F12" s="174">
        <v>2</v>
      </c>
      <c r="G12" s="187"/>
      <c r="I12" s="224"/>
      <c r="J12" s="25">
        <v>2</v>
      </c>
      <c r="K12" s="173">
        <v>27</v>
      </c>
      <c r="L12" s="174"/>
      <c r="M12" s="9">
        <f t="shared" si="1"/>
        <v>501</v>
      </c>
      <c r="N12" s="174"/>
      <c r="O12" s="187"/>
    </row>
    <row r="13" spans="1:15" ht="12.75">
      <c r="A13" s="224"/>
      <c r="B13" s="25">
        <v>3</v>
      </c>
      <c r="C13" s="173">
        <v>24</v>
      </c>
      <c r="D13" s="174"/>
      <c r="E13" s="9">
        <f t="shared" si="0"/>
        <v>501</v>
      </c>
      <c r="F13" s="174">
        <v>2</v>
      </c>
      <c r="G13" s="187"/>
      <c r="I13" s="224"/>
      <c r="J13" s="25">
        <v>3</v>
      </c>
      <c r="K13" s="173">
        <v>24</v>
      </c>
      <c r="L13" s="174"/>
      <c r="M13" s="9">
        <f t="shared" si="1"/>
        <v>501</v>
      </c>
      <c r="N13" s="174">
        <v>1</v>
      </c>
      <c r="O13" s="187"/>
    </row>
    <row r="14" spans="1:15" ht="12.75">
      <c r="A14" s="224"/>
      <c r="B14" s="25">
        <v>4</v>
      </c>
      <c r="C14" s="173">
        <v>30</v>
      </c>
      <c r="D14" s="174"/>
      <c r="E14" s="9">
        <f t="shared" si="0"/>
        <v>501</v>
      </c>
      <c r="F14" s="174">
        <v>2</v>
      </c>
      <c r="G14" s="187"/>
      <c r="I14" s="224"/>
      <c r="J14" s="25">
        <v>4</v>
      </c>
      <c r="K14" s="173">
        <v>17</v>
      </c>
      <c r="L14" s="174"/>
      <c r="M14" s="9">
        <f t="shared" si="1"/>
        <v>501</v>
      </c>
      <c r="N14" s="174">
        <v>1</v>
      </c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/>
      <c r="L15" s="176"/>
      <c r="M15" s="14">
        <f t="shared" si="1"/>
        <v>0</v>
      </c>
      <c r="N15" s="176"/>
      <c r="O15" s="188"/>
    </row>
    <row r="16" spans="1:15" ht="12.75">
      <c r="A16" s="223" t="s">
        <v>26</v>
      </c>
      <c r="B16" s="16">
        <v>1</v>
      </c>
      <c r="C16" s="171">
        <v>20</v>
      </c>
      <c r="D16" s="172"/>
      <c r="E16" s="15">
        <f t="shared" si="0"/>
        <v>501</v>
      </c>
      <c r="F16" s="172">
        <v>3</v>
      </c>
      <c r="G16" s="186"/>
      <c r="I16" s="223" t="s">
        <v>26</v>
      </c>
      <c r="J16" s="16">
        <v>1</v>
      </c>
      <c r="K16" s="171">
        <v>30</v>
      </c>
      <c r="L16" s="172">
        <v>68</v>
      </c>
      <c r="M16" s="15">
        <f t="shared" si="1"/>
        <v>433</v>
      </c>
      <c r="N16" s="172"/>
      <c r="O16" s="186"/>
    </row>
    <row r="17" spans="1:15" ht="12.75">
      <c r="A17" s="224"/>
      <c r="B17" s="25">
        <v>2</v>
      </c>
      <c r="C17" s="173">
        <v>27</v>
      </c>
      <c r="D17" s="174">
        <v>32</v>
      </c>
      <c r="E17" s="9">
        <f t="shared" si="0"/>
        <v>469</v>
      </c>
      <c r="F17" s="174"/>
      <c r="G17" s="187"/>
      <c r="I17" s="224"/>
      <c r="J17" s="25">
        <v>2</v>
      </c>
      <c r="K17" s="173">
        <v>32</v>
      </c>
      <c r="L17" s="174"/>
      <c r="M17" s="9">
        <f t="shared" si="1"/>
        <v>501</v>
      </c>
      <c r="N17" s="174">
        <v>1</v>
      </c>
      <c r="O17" s="187"/>
    </row>
    <row r="18" spans="1:15" ht="12.75">
      <c r="A18" s="224"/>
      <c r="B18" s="25">
        <v>3</v>
      </c>
      <c r="C18" s="173">
        <v>30</v>
      </c>
      <c r="D18" s="174">
        <v>97</v>
      </c>
      <c r="E18" s="9">
        <f t="shared" si="0"/>
        <v>404</v>
      </c>
      <c r="F18" s="174"/>
      <c r="G18" s="187"/>
      <c r="I18" s="224"/>
      <c r="J18" s="25">
        <v>3</v>
      </c>
      <c r="K18" s="173">
        <v>29</v>
      </c>
      <c r="L18" s="174"/>
      <c r="M18" s="9">
        <f t="shared" si="1"/>
        <v>501</v>
      </c>
      <c r="N18" s="174"/>
      <c r="O18" s="187"/>
    </row>
    <row r="19" spans="1:15" ht="12.75">
      <c r="A19" s="224"/>
      <c r="B19" s="25">
        <v>4</v>
      </c>
      <c r="C19" s="173">
        <v>33</v>
      </c>
      <c r="D19" s="174"/>
      <c r="E19" s="9">
        <f t="shared" si="0"/>
        <v>501</v>
      </c>
      <c r="F19" s="174">
        <v>1</v>
      </c>
      <c r="G19" s="187"/>
      <c r="I19" s="224"/>
      <c r="J19" s="25">
        <v>4</v>
      </c>
      <c r="K19" s="173">
        <v>29</v>
      </c>
      <c r="L19" s="174"/>
      <c r="M19" s="9">
        <f t="shared" si="1"/>
        <v>501</v>
      </c>
      <c r="N19" s="174">
        <v>1</v>
      </c>
      <c r="O19" s="187"/>
    </row>
    <row r="20" spans="1:15" ht="13.5" thickBot="1">
      <c r="A20" s="224"/>
      <c r="B20" s="25">
        <v>5</v>
      </c>
      <c r="C20" s="175">
        <v>22</v>
      </c>
      <c r="D20" s="176"/>
      <c r="E20" s="14">
        <f t="shared" si="0"/>
        <v>501</v>
      </c>
      <c r="F20" s="176">
        <v>2</v>
      </c>
      <c r="G20" s="188"/>
      <c r="I20" s="224"/>
      <c r="J20" s="25">
        <v>5</v>
      </c>
      <c r="K20" s="175"/>
      <c r="L20" s="176"/>
      <c r="M20" s="14">
        <f t="shared" si="1"/>
        <v>0</v>
      </c>
      <c r="N20" s="176"/>
      <c r="O20" s="188"/>
    </row>
    <row r="21" spans="1:15" ht="12.75">
      <c r="A21" s="223" t="s">
        <v>27</v>
      </c>
      <c r="B21" s="16">
        <v>1</v>
      </c>
      <c r="C21" s="171">
        <v>36</v>
      </c>
      <c r="D21" s="172">
        <v>2</v>
      </c>
      <c r="E21" s="15">
        <f t="shared" si="0"/>
        <v>499</v>
      </c>
      <c r="F21" s="172"/>
      <c r="G21" s="186"/>
      <c r="I21" s="223" t="s">
        <v>27</v>
      </c>
      <c r="J21" s="16">
        <v>1</v>
      </c>
      <c r="K21" s="171">
        <v>26</v>
      </c>
      <c r="L21" s="172"/>
      <c r="M21" s="15">
        <f t="shared" si="1"/>
        <v>501</v>
      </c>
      <c r="N21" s="172"/>
      <c r="O21" s="186"/>
    </row>
    <row r="22" spans="1:15" ht="12.75">
      <c r="A22" s="224"/>
      <c r="B22" s="25">
        <v>2</v>
      </c>
      <c r="C22" s="173">
        <v>36</v>
      </c>
      <c r="D22" s="174">
        <v>16</v>
      </c>
      <c r="E22" s="9">
        <f t="shared" si="0"/>
        <v>485</v>
      </c>
      <c r="F22" s="174">
        <v>1</v>
      </c>
      <c r="G22" s="187"/>
      <c r="I22" s="224"/>
      <c r="J22" s="25">
        <v>2</v>
      </c>
      <c r="K22" s="173">
        <v>26</v>
      </c>
      <c r="L22" s="174"/>
      <c r="M22" s="9">
        <f t="shared" si="1"/>
        <v>501</v>
      </c>
      <c r="N22" s="174">
        <v>1</v>
      </c>
      <c r="O22" s="187"/>
    </row>
    <row r="23" spans="1:15" ht="12.75">
      <c r="A23" s="224"/>
      <c r="B23" s="25">
        <v>3</v>
      </c>
      <c r="C23" s="173">
        <v>36</v>
      </c>
      <c r="D23" s="174"/>
      <c r="E23" s="9">
        <f t="shared" si="0"/>
        <v>501</v>
      </c>
      <c r="F23" s="174">
        <v>1</v>
      </c>
      <c r="G23" s="187"/>
      <c r="I23" s="224"/>
      <c r="J23" s="25">
        <v>3</v>
      </c>
      <c r="K23" s="173">
        <v>15</v>
      </c>
      <c r="L23" s="174">
        <v>276</v>
      </c>
      <c r="M23" s="9">
        <f t="shared" si="1"/>
        <v>225</v>
      </c>
      <c r="N23" s="174"/>
      <c r="O23" s="187"/>
    </row>
    <row r="24" spans="1:15" ht="12.75">
      <c r="A24" s="224"/>
      <c r="B24" s="25">
        <v>4</v>
      </c>
      <c r="C24" s="173">
        <v>42</v>
      </c>
      <c r="D24" s="174"/>
      <c r="E24" s="9">
        <f t="shared" si="0"/>
        <v>501</v>
      </c>
      <c r="F24" s="174"/>
      <c r="G24" s="187"/>
      <c r="I24" s="224"/>
      <c r="J24" s="25">
        <v>4</v>
      </c>
      <c r="K24" s="173">
        <v>27</v>
      </c>
      <c r="L24" s="174">
        <v>76</v>
      </c>
      <c r="M24" s="9">
        <f t="shared" si="1"/>
        <v>425</v>
      </c>
      <c r="N24" s="174">
        <v>1</v>
      </c>
      <c r="O24" s="187"/>
    </row>
    <row r="25" spans="1:15" ht="13.5" thickBot="1">
      <c r="A25" s="225"/>
      <c r="B25" s="26">
        <v>5</v>
      </c>
      <c r="C25" s="177">
        <v>20</v>
      </c>
      <c r="D25" s="178"/>
      <c r="E25" s="10">
        <f t="shared" si="0"/>
        <v>501</v>
      </c>
      <c r="F25" s="178">
        <v>3</v>
      </c>
      <c r="G25" s="189"/>
      <c r="I25" s="225"/>
      <c r="J25" s="26">
        <v>5</v>
      </c>
      <c r="K25" s="177">
        <v>27</v>
      </c>
      <c r="L25" s="178">
        <v>96</v>
      </c>
      <c r="M25" s="10">
        <f t="shared" si="1"/>
        <v>405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557</v>
      </c>
      <c r="D26" s="19">
        <f>SUM(D6:D25)</f>
        <v>247</v>
      </c>
      <c r="E26" s="19">
        <f>SUM(E6:E25)</f>
        <v>9272</v>
      </c>
      <c r="F26" s="19">
        <f>SUM(F6:F25)</f>
        <v>20</v>
      </c>
      <c r="G26" s="20">
        <f>SUM(G6:G25)</f>
        <v>0</v>
      </c>
      <c r="I26" s="29"/>
      <c r="J26" s="31" t="s">
        <v>44</v>
      </c>
      <c r="K26" s="30">
        <f>SUM(K6:K25)</f>
        <v>467</v>
      </c>
      <c r="L26" s="19">
        <f>SUM(L6:L25)</f>
        <v>538</v>
      </c>
      <c r="M26" s="19">
        <f>SUM(M6:M25)</f>
        <v>7979</v>
      </c>
      <c r="N26" s="19">
        <f>SUM(N6:N25)</f>
        <v>8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127</v>
      </c>
      <c r="D28" s="22"/>
      <c r="E28" s="23"/>
      <c r="F28" s="66" t="s">
        <v>49</v>
      </c>
      <c r="G28" s="202"/>
      <c r="H28" s="63"/>
      <c r="I28" s="226" t="s">
        <v>3</v>
      </c>
      <c r="J28" s="227"/>
      <c r="K28" s="199" t="s">
        <v>124</v>
      </c>
      <c r="L28" s="22"/>
      <c r="M28" s="23"/>
      <c r="N28" s="66" t="s">
        <v>49</v>
      </c>
      <c r="O28" s="202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/>
      <c r="D30" s="172"/>
      <c r="E30" s="15">
        <f aca="true" t="shared" si="2" ref="E30:E49">IF(C30=0,0,501-D30)</f>
        <v>0</v>
      </c>
      <c r="F30" s="172"/>
      <c r="G30" s="186"/>
      <c r="I30" s="224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6"/>
    </row>
    <row r="31" spans="1:15" ht="12.75">
      <c r="A31" s="224"/>
      <c r="B31" s="25">
        <v>2</v>
      </c>
      <c r="C31" s="173"/>
      <c r="D31" s="174"/>
      <c r="E31" s="9">
        <f t="shared" si="2"/>
        <v>0</v>
      </c>
      <c r="F31" s="174"/>
      <c r="G31" s="187"/>
      <c r="I31" s="224"/>
      <c r="J31" s="25">
        <v>2</v>
      </c>
      <c r="K31" s="173"/>
      <c r="L31" s="174"/>
      <c r="M31" s="9">
        <f t="shared" si="3"/>
        <v>0</v>
      </c>
      <c r="N31" s="174"/>
      <c r="O31" s="187"/>
    </row>
    <row r="32" spans="1:15" ht="12.75">
      <c r="A32" s="224"/>
      <c r="B32" s="25">
        <v>3</v>
      </c>
      <c r="C32" s="173"/>
      <c r="D32" s="174"/>
      <c r="E32" s="9">
        <f t="shared" si="2"/>
        <v>0</v>
      </c>
      <c r="F32" s="174"/>
      <c r="G32" s="187"/>
      <c r="I32" s="224"/>
      <c r="J32" s="25">
        <v>3</v>
      </c>
      <c r="K32" s="173"/>
      <c r="L32" s="174"/>
      <c r="M32" s="9">
        <f t="shared" si="3"/>
        <v>0</v>
      </c>
      <c r="N32" s="174"/>
      <c r="O32" s="187"/>
    </row>
    <row r="33" spans="1:15" ht="12.75">
      <c r="A33" s="224"/>
      <c r="B33" s="25">
        <v>4</v>
      </c>
      <c r="C33" s="173"/>
      <c r="D33" s="174"/>
      <c r="E33" s="9">
        <f t="shared" si="2"/>
        <v>0</v>
      </c>
      <c r="F33" s="174"/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/>
      <c r="D34" s="176"/>
      <c r="E34" s="14">
        <f t="shared" si="2"/>
        <v>0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/>
      <c r="D35" s="172"/>
      <c r="E35" s="15">
        <f t="shared" si="2"/>
        <v>0</v>
      </c>
      <c r="F35" s="172"/>
      <c r="G35" s="186"/>
      <c r="I35" s="223" t="s">
        <v>25</v>
      </c>
      <c r="J35" s="16">
        <v>1</v>
      </c>
      <c r="K35" s="171"/>
      <c r="L35" s="172"/>
      <c r="M35" s="15">
        <f t="shared" si="3"/>
        <v>0</v>
      </c>
      <c r="N35" s="172"/>
      <c r="O35" s="186"/>
    </row>
    <row r="36" spans="1:15" ht="12.75">
      <c r="A36" s="224"/>
      <c r="B36" s="25">
        <v>2</v>
      </c>
      <c r="C36" s="173"/>
      <c r="D36" s="174"/>
      <c r="E36" s="9">
        <f t="shared" si="2"/>
        <v>0</v>
      </c>
      <c r="F36" s="174"/>
      <c r="G36" s="187"/>
      <c r="I36" s="224"/>
      <c r="J36" s="25">
        <v>2</v>
      </c>
      <c r="K36" s="173"/>
      <c r="L36" s="174"/>
      <c r="M36" s="9">
        <f t="shared" si="3"/>
        <v>0</v>
      </c>
      <c r="N36" s="174"/>
      <c r="O36" s="187"/>
    </row>
    <row r="37" spans="1:15" ht="12.75">
      <c r="A37" s="224"/>
      <c r="B37" s="25">
        <v>3</v>
      </c>
      <c r="C37" s="173"/>
      <c r="D37" s="174"/>
      <c r="E37" s="9">
        <f t="shared" si="2"/>
        <v>0</v>
      </c>
      <c r="F37" s="174"/>
      <c r="G37" s="187"/>
      <c r="I37" s="224"/>
      <c r="J37" s="25">
        <v>3</v>
      </c>
      <c r="K37" s="173"/>
      <c r="L37" s="174"/>
      <c r="M37" s="9">
        <f t="shared" si="3"/>
        <v>0</v>
      </c>
      <c r="N37" s="174"/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/>
      <c r="D40" s="172"/>
      <c r="E40" s="15">
        <f t="shared" si="2"/>
        <v>0</v>
      </c>
      <c r="F40" s="172"/>
      <c r="G40" s="186"/>
      <c r="I40" s="223" t="s">
        <v>26</v>
      </c>
      <c r="J40" s="16">
        <v>1</v>
      </c>
      <c r="K40" s="171"/>
      <c r="L40" s="172"/>
      <c r="M40" s="15">
        <f t="shared" si="3"/>
        <v>0</v>
      </c>
      <c r="N40" s="172"/>
      <c r="O40" s="186"/>
    </row>
    <row r="41" spans="1:15" ht="12.75">
      <c r="A41" s="224"/>
      <c r="B41" s="25">
        <v>2</v>
      </c>
      <c r="C41" s="173"/>
      <c r="D41" s="174"/>
      <c r="E41" s="9">
        <f t="shared" si="2"/>
        <v>0</v>
      </c>
      <c r="F41" s="174"/>
      <c r="G41" s="187"/>
      <c r="I41" s="224"/>
      <c r="J41" s="25">
        <v>2</v>
      </c>
      <c r="K41" s="173"/>
      <c r="L41" s="174"/>
      <c r="M41" s="9">
        <f t="shared" si="3"/>
        <v>0</v>
      </c>
      <c r="N41" s="174"/>
      <c r="O41" s="187"/>
    </row>
    <row r="42" spans="1:15" ht="12.75">
      <c r="A42" s="224"/>
      <c r="B42" s="25">
        <v>3</v>
      </c>
      <c r="C42" s="173"/>
      <c r="D42" s="174"/>
      <c r="E42" s="9">
        <f t="shared" si="2"/>
        <v>0</v>
      </c>
      <c r="F42" s="174"/>
      <c r="G42" s="187"/>
      <c r="I42" s="224"/>
      <c r="J42" s="25">
        <v>3</v>
      </c>
      <c r="K42" s="173"/>
      <c r="L42" s="174"/>
      <c r="M42" s="9">
        <f t="shared" si="3"/>
        <v>0</v>
      </c>
      <c r="N42" s="174"/>
      <c r="O42" s="187"/>
    </row>
    <row r="43" spans="1:15" ht="12.75">
      <c r="A43" s="224"/>
      <c r="B43" s="25">
        <v>4</v>
      </c>
      <c r="C43" s="173"/>
      <c r="D43" s="174"/>
      <c r="E43" s="9">
        <f t="shared" si="2"/>
        <v>0</v>
      </c>
      <c r="F43" s="174"/>
      <c r="G43" s="187"/>
      <c r="I43" s="224"/>
      <c r="J43" s="25">
        <v>4</v>
      </c>
      <c r="K43" s="173"/>
      <c r="L43" s="174"/>
      <c r="M43" s="9">
        <f t="shared" si="3"/>
        <v>0</v>
      </c>
      <c r="N43" s="174"/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/>
      <c r="D45" s="172"/>
      <c r="E45" s="15">
        <f t="shared" si="2"/>
        <v>0</v>
      </c>
      <c r="F45" s="172"/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/>
      <c r="D46" s="174"/>
      <c r="E46" s="9">
        <f t="shared" si="2"/>
        <v>0</v>
      </c>
      <c r="F46" s="174"/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/>
      <c r="D47" s="174"/>
      <c r="E47" s="9">
        <f t="shared" si="2"/>
        <v>0</v>
      </c>
      <c r="F47" s="174"/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129</v>
      </c>
      <c r="D52" s="22"/>
      <c r="E52" s="23"/>
      <c r="F52" s="66" t="s">
        <v>49</v>
      </c>
      <c r="G52" s="202">
        <v>2</v>
      </c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>
        <v>22</v>
      </c>
      <c r="D54" s="172"/>
      <c r="E54" s="15">
        <f aca="true" t="shared" si="4" ref="E54:E73">IF(C54=0,0,501-D54)</f>
        <v>501</v>
      </c>
      <c r="F54" s="172">
        <v>2</v>
      </c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>
        <v>39</v>
      </c>
      <c r="D55" s="174">
        <v>2</v>
      </c>
      <c r="E55" s="9">
        <f t="shared" si="4"/>
        <v>499</v>
      </c>
      <c r="F55" s="174">
        <v>1</v>
      </c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>
        <v>24</v>
      </c>
      <c r="D56" s="174">
        <v>37</v>
      </c>
      <c r="E56" s="9">
        <f t="shared" si="4"/>
        <v>464</v>
      </c>
      <c r="F56" s="174">
        <v>1</v>
      </c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>
        <v>25</v>
      </c>
      <c r="D57" s="174"/>
      <c r="E57" s="9">
        <f t="shared" si="4"/>
        <v>501</v>
      </c>
      <c r="F57" s="174">
        <v>1</v>
      </c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>
        <v>21</v>
      </c>
      <c r="D58" s="176"/>
      <c r="E58" s="14">
        <f t="shared" si="4"/>
        <v>501</v>
      </c>
      <c r="F58" s="176">
        <v>2</v>
      </c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>
        <v>27</v>
      </c>
      <c r="D59" s="172"/>
      <c r="E59" s="15">
        <f t="shared" si="4"/>
        <v>501</v>
      </c>
      <c r="F59" s="172">
        <v>1</v>
      </c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>
        <v>56</v>
      </c>
      <c r="D60" s="174"/>
      <c r="E60" s="9">
        <f t="shared" si="4"/>
        <v>501</v>
      </c>
      <c r="F60" s="174">
        <v>1</v>
      </c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>
        <v>30</v>
      </c>
      <c r="D61" s="174">
        <v>45</v>
      </c>
      <c r="E61" s="9">
        <f t="shared" si="4"/>
        <v>456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>
        <v>30</v>
      </c>
      <c r="D62" s="174">
        <v>64</v>
      </c>
      <c r="E62" s="9">
        <f t="shared" si="4"/>
        <v>437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>
        <v>32</v>
      </c>
      <c r="D63" s="176"/>
      <c r="E63" s="14">
        <f t="shared" si="4"/>
        <v>501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>
        <v>30</v>
      </c>
      <c r="D64" s="172">
        <v>23</v>
      </c>
      <c r="E64" s="15">
        <f t="shared" si="4"/>
        <v>478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>
        <v>28</v>
      </c>
      <c r="D65" s="174"/>
      <c r="E65" s="9">
        <f t="shared" si="4"/>
        <v>501</v>
      </c>
      <c r="F65" s="174">
        <v>1</v>
      </c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>
        <v>24</v>
      </c>
      <c r="D66" s="174">
        <v>8</v>
      </c>
      <c r="E66" s="9">
        <f t="shared" si="4"/>
        <v>493</v>
      </c>
      <c r="F66" s="174">
        <v>3</v>
      </c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>
        <v>19</v>
      </c>
      <c r="D67" s="174"/>
      <c r="E67" s="9">
        <f t="shared" si="4"/>
        <v>501</v>
      </c>
      <c r="F67" s="174">
        <v>2</v>
      </c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>
        <v>27</v>
      </c>
      <c r="D68" s="176">
        <v>42</v>
      </c>
      <c r="E68" s="14">
        <f t="shared" si="4"/>
        <v>459</v>
      </c>
      <c r="F68" s="176">
        <v>1</v>
      </c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>
        <v>30</v>
      </c>
      <c r="D69" s="172">
        <v>16</v>
      </c>
      <c r="E69" s="15">
        <f t="shared" si="4"/>
        <v>485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>
        <v>33</v>
      </c>
      <c r="D70" s="174">
        <v>8</v>
      </c>
      <c r="E70" s="9">
        <f t="shared" si="4"/>
        <v>493</v>
      </c>
      <c r="F70" s="174">
        <v>1</v>
      </c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>
        <v>27</v>
      </c>
      <c r="D71" s="174">
        <v>2</v>
      </c>
      <c r="E71" s="9">
        <f t="shared" si="4"/>
        <v>499</v>
      </c>
      <c r="F71" s="174">
        <v>1</v>
      </c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524</v>
      </c>
      <c r="D74" s="19">
        <f>SUM(D54:D73)</f>
        <v>247</v>
      </c>
      <c r="E74" s="19">
        <f>SUM(E54:E73)</f>
        <v>8771</v>
      </c>
      <c r="F74" s="19">
        <f>SUM(F54:F73)</f>
        <v>18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D22" sqref="D2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94</v>
      </c>
      <c r="E1" s="47"/>
      <c r="F1" s="47"/>
      <c r="G1" s="146" t="s">
        <v>95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102</v>
      </c>
      <c r="E2" s="105"/>
      <c r="F2" s="105"/>
      <c r="G2" s="201" t="s">
        <v>57</v>
      </c>
      <c r="H2" s="106"/>
      <c r="I2" s="105"/>
      <c r="J2" s="105"/>
      <c r="K2" s="105"/>
      <c r="L2" s="183"/>
      <c r="M2" s="184"/>
      <c r="N2" s="184"/>
      <c r="O2" s="185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103</v>
      </c>
      <c r="D4" s="22"/>
      <c r="E4" s="23"/>
      <c r="F4" s="65" t="s">
        <v>49</v>
      </c>
      <c r="G4" s="190">
        <v>2</v>
      </c>
      <c r="H4" s="61"/>
      <c r="I4" s="226" t="s">
        <v>3</v>
      </c>
      <c r="J4" s="227"/>
      <c r="K4" s="199" t="s">
        <v>104</v>
      </c>
      <c r="L4" s="22"/>
      <c r="M4" s="23"/>
      <c r="N4" s="65" t="s">
        <v>49</v>
      </c>
      <c r="O4" s="190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40</v>
      </c>
      <c r="D6" s="172"/>
      <c r="E6" s="15">
        <f aca="true" t="shared" si="0" ref="E6:E25">IF(C6=0,0,501-D6)</f>
        <v>501</v>
      </c>
      <c r="F6" s="172">
        <v>1</v>
      </c>
      <c r="G6" s="186">
        <v>1</v>
      </c>
      <c r="I6" s="224" t="s">
        <v>24</v>
      </c>
      <c r="J6" s="25">
        <v>1</v>
      </c>
      <c r="K6" s="171"/>
      <c r="L6" s="172"/>
      <c r="M6" s="15">
        <f aca="true" t="shared" si="1" ref="M6:M25">IF(K6=0,0,501-L6)</f>
        <v>0</v>
      </c>
      <c r="N6" s="222"/>
      <c r="O6" s="186"/>
    </row>
    <row r="7" spans="1:15" ht="12.75">
      <c r="A7" s="224"/>
      <c r="B7" s="25">
        <v>2</v>
      </c>
      <c r="C7" s="173">
        <v>24</v>
      </c>
      <c r="D7" s="174">
        <v>50</v>
      </c>
      <c r="E7" s="9">
        <f t="shared" si="0"/>
        <v>451</v>
      </c>
      <c r="F7" s="174"/>
      <c r="G7" s="187"/>
      <c r="I7" s="224"/>
      <c r="J7" s="25">
        <v>2</v>
      </c>
      <c r="K7" s="173"/>
      <c r="L7" s="174"/>
      <c r="M7" s="9">
        <f t="shared" si="1"/>
        <v>0</v>
      </c>
      <c r="N7" s="174"/>
      <c r="O7" s="187"/>
    </row>
    <row r="8" spans="1:15" ht="12.75">
      <c r="A8" s="224"/>
      <c r="B8" s="25">
        <v>3</v>
      </c>
      <c r="C8" s="173">
        <v>27</v>
      </c>
      <c r="D8" s="174">
        <v>62</v>
      </c>
      <c r="E8" s="9">
        <f t="shared" si="0"/>
        <v>439</v>
      </c>
      <c r="F8" s="174"/>
      <c r="G8" s="187"/>
      <c r="I8" s="224"/>
      <c r="J8" s="25">
        <v>3</v>
      </c>
      <c r="K8" s="173"/>
      <c r="L8" s="174"/>
      <c r="M8" s="9">
        <f t="shared" si="1"/>
        <v>0</v>
      </c>
      <c r="N8" s="174"/>
      <c r="O8" s="187"/>
    </row>
    <row r="9" spans="1:15" ht="12.75">
      <c r="A9" s="224"/>
      <c r="B9" s="25">
        <v>4</v>
      </c>
      <c r="C9" s="173">
        <v>27</v>
      </c>
      <c r="D9" s="174">
        <v>130</v>
      </c>
      <c r="E9" s="9">
        <f t="shared" si="0"/>
        <v>371</v>
      </c>
      <c r="F9" s="174"/>
      <c r="G9" s="187"/>
      <c r="I9" s="224"/>
      <c r="J9" s="25">
        <v>4</v>
      </c>
      <c r="K9" s="173"/>
      <c r="L9" s="174"/>
      <c r="M9" s="9">
        <f t="shared" si="1"/>
        <v>0</v>
      </c>
      <c r="N9" s="174"/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>
        <v>40</v>
      </c>
      <c r="D11" s="172"/>
      <c r="E11" s="15">
        <f t="shared" si="0"/>
        <v>501</v>
      </c>
      <c r="F11" s="172"/>
      <c r="G11" s="186"/>
      <c r="I11" s="223" t="s">
        <v>25</v>
      </c>
      <c r="J11" s="16">
        <v>1</v>
      </c>
      <c r="K11" s="171"/>
      <c r="L11" s="172"/>
      <c r="M11" s="15">
        <f t="shared" si="1"/>
        <v>0</v>
      </c>
      <c r="N11" s="172"/>
      <c r="O11" s="186"/>
    </row>
    <row r="12" spans="1:15" ht="12.75">
      <c r="A12" s="224"/>
      <c r="B12" s="25">
        <v>2</v>
      </c>
      <c r="C12" s="173">
        <v>42</v>
      </c>
      <c r="D12" s="174">
        <v>61</v>
      </c>
      <c r="E12" s="9">
        <f t="shared" si="0"/>
        <v>440</v>
      </c>
      <c r="F12" s="174"/>
      <c r="G12" s="187"/>
      <c r="I12" s="224"/>
      <c r="J12" s="25">
        <v>2</v>
      </c>
      <c r="K12" s="173"/>
      <c r="L12" s="174"/>
      <c r="M12" s="9">
        <f t="shared" si="1"/>
        <v>0</v>
      </c>
      <c r="N12" s="174"/>
      <c r="O12" s="187"/>
    </row>
    <row r="13" spans="1:15" ht="12.75">
      <c r="A13" s="224"/>
      <c r="B13" s="25">
        <v>3</v>
      </c>
      <c r="C13" s="173">
        <v>48</v>
      </c>
      <c r="D13" s="174"/>
      <c r="E13" s="9">
        <f t="shared" si="0"/>
        <v>501</v>
      </c>
      <c r="F13" s="174"/>
      <c r="G13" s="187"/>
      <c r="I13" s="224"/>
      <c r="J13" s="25">
        <v>3</v>
      </c>
      <c r="K13" s="173"/>
      <c r="L13" s="174"/>
      <c r="M13" s="9">
        <f t="shared" si="1"/>
        <v>0</v>
      </c>
      <c r="N13" s="174"/>
      <c r="O13" s="187"/>
    </row>
    <row r="14" spans="1:15" ht="12.75">
      <c r="A14" s="224"/>
      <c r="B14" s="25">
        <v>4</v>
      </c>
      <c r="C14" s="173">
        <v>26</v>
      </c>
      <c r="D14" s="174"/>
      <c r="E14" s="9">
        <f t="shared" si="0"/>
        <v>501</v>
      </c>
      <c r="F14" s="174"/>
      <c r="G14" s="187"/>
      <c r="I14" s="224"/>
      <c r="J14" s="25">
        <v>4</v>
      </c>
      <c r="K14" s="173"/>
      <c r="L14" s="174"/>
      <c r="M14" s="9">
        <f t="shared" si="1"/>
        <v>0</v>
      </c>
      <c r="N14" s="174"/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/>
      <c r="L15" s="176"/>
      <c r="M15" s="14">
        <f t="shared" si="1"/>
        <v>0</v>
      </c>
      <c r="N15" s="176"/>
      <c r="O15" s="188"/>
    </row>
    <row r="16" spans="1:15" ht="12.75">
      <c r="A16" s="223" t="s">
        <v>26</v>
      </c>
      <c r="B16" s="16">
        <v>1</v>
      </c>
      <c r="C16" s="171">
        <v>33</v>
      </c>
      <c r="D16" s="172">
        <v>2</v>
      </c>
      <c r="E16" s="15">
        <f t="shared" si="0"/>
        <v>499</v>
      </c>
      <c r="F16" s="172"/>
      <c r="G16" s="186"/>
      <c r="I16" s="223" t="s">
        <v>26</v>
      </c>
      <c r="J16" s="16">
        <v>1</v>
      </c>
      <c r="K16" s="171"/>
      <c r="L16" s="172"/>
      <c r="M16" s="15">
        <f t="shared" si="1"/>
        <v>0</v>
      </c>
      <c r="N16" s="172"/>
      <c r="O16" s="186"/>
    </row>
    <row r="17" spans="1:15" ht="12.75">
      <c r="A17" s="224"/>
      <c r="B17" s="25">
        <v>2</v>
      </c>
      <c r="C17" s="173">
        <v>30</v>
      </c>
      <c r="D17" s="174">
        <v>152</v>
      </c>
      <c r="E17" s="9">
        <f t="shared" si="0"/>
        <v>349</v>
      </c>
      <c r="F17" s="174"/>
      <c r="G17" s="187"/>
      <c r="I17" s="224"/>
      <c r="J17" s="25">
        <v>2</v>
      </c>
      <c r="K17" s="173"/>
      <c r="L17" s="174"/>
      <c r="M17" s="9">
        <f t="shared" si="1"/>
        <v>0</v>
      </c>
      <c r="N17" s="174"/>
      <c r="O17" s="187"/>
    </row>
    <row r="18" spans="1:15" ht="12.75">
      <c r="A18" s="224"/>
      <c r="B18" s="25">
        <v>3</v>
      </c>
      <c r="C18" s="173">
        <v>39</v>
      </c>
      <c r="D18" s="174">
        <v>32</v>
      </c>
      <c r="E18" s="9">
        <f t="shared" si="0"/>
        <v>469</v>
      </c>
      <c r="F18" s="174"/>
      <c r="G18" s="187"/>
      <c r="I18" s="224"/>
      <c r="J18" s="25">
        <v>3</v>
      </c>
      <c r="K18" s="173"/>
      <c r="L18" s="174"/>
      <c r="M18" s="9">
        <f t="shared" si="1"/>
        <v>0</v>
      </c>
      <c r="N18" s="174"/>
      <c r="O18" s="187"/>
    </row>
    <row r="19" spans="1:15" ht="12.75">
      <c r="A19" s="224"/>
      <c r="B19" s="25">
        <v>4</v>
      </c>
      <c r="C19" s="173"/>
      <c r="D19" s="174"/>
      <c r="E19" s="9">
        <f t="shared" si="0"/>
        <v>0</v>
      </c>
      <c r="F19" s="174"/>
      <c r="G19" s="187"/>
      <c r="I19" s="224"/>
      <c r="J19" s="25">
        <v>4</v>
      </c>
      <c r="K19" s="173"/>
      <c r="L19" s="174"/>
      <c r="M19" s="9">
        <f t="shared" si="1"/>
        <v>0</v>
      </c>
      <c r="N19" s="174"/>
      <c r="O19" s="187"/>
    </row>
    <row r="20" spans="1:15" ht="13.5" thickBot="1">
      <c r="A20" s="224"/>
      <c r="B20" s="25">
        <v>5</v>
      </c>
      <c r="C20" s="175"/>
      <c r="D20" s="176"/>
      <c r="E20" s="14">
        <f t="shared" si="0"/>
        <v>0</v>
      </c>
      <c r="F20" s="176"/>
      <c r="G20" s="188"/>
      <c r="I20" s="224"/>
      <c r="J20" s="25">
        <v>5</v>
      </c>
      <c r="K20" s="175"/>
      <c r="L20" s="176"/>
      <c r="M20" s="14">
        <f t="shared" si="1"/>
        <v>0</v>
      </c>
      <c r="N20" s="176"/>
      <c r="O20" s="188"/>
    </row>
    <row r="21" spans="1:15" ht="12.75">
      <c r="A21" s="223" t="s">
        <v>27</v>
      </c>
      <c r="B21" s="16">
        <v>1</v>
      </c>
      <c r="C21" s="171">
        <v>41</v>
      </c>
      <c r="D21" s="172"/>
      <c r="E21" s="15">
        <f t="shared" si="0"/>
        <v>501</v>
      </c>
      <c r="F21" s="172"/>
      <c r="G21" s="186"/>
      <c r="I21" s="223" t="s">
        <v>27</v>
      </c>
      <c r="J21" s="16">
        <v>1</v>
      </c>
      <c r="K21" s="171"/>
      <c r="L21" s="172"/>
      <c r="M21" s="15">
        <f t="shared" si="1"/>
        <v>0</v>
      </c>
      <c r="N21" s="172"/>
      <c r="O21" s="186"/>
    </row>
    <row r="22" spans="1:15" ht="12.75">
      <c r="A22" s="224"/>
      <c r="B22" s="25">
        <v>2</v>
      </c>
      <c r="C22" s="173">
        <v>30</v>
      </c>
      <c r="D22" s="174"/>
      <c r="E22" s="9">
        <f t="shared" si="0"/>
        <v>501</v>
      </c>
      <c r="F22" s="174"/>
      <c r="G22" s="187"/>
      <c r="I22" s="224"/>
      <c r="J22" s="25">
        <v>2</v>
      </c>
      <c r="K22" s="173"/>
      <c r="L22" s="174"/>
      <c r="M22" s="9">
        <f t="shared" si="1"/>
        <v>0</v>
      </c>
      <c r="N22" s="174"/>
      <c r="O22" s="187"/>
    </row>
    <row r="23" spans="1:15" ht="12.75">
      <c r="A23" s="224"/>
      <c r="B23" s="25">
        <v>3</v>
      </c>
      <c r="C23" s="173">
        <v>39</v>
      </c>
      <c r="D23" s="174"/>
      <c r="E23" s="9">
        <f t="shared" si="0"/>
        <v>501</v>
      </c>
      <c r="F23" s="174"/>
      <c r="G23" s="187"/>
      <c r="I23" s="224"/>
      <c r="J23" s="25">
        <v>3</v>
      </c>
      <c r="K23" s="173"/>
      <c r="L23" s="174"/>
      <c r="M23" s="9">
        <f t="shared" si="1"/>
        <v>0</v>
      </c>
      <c r="N23" s="174"/>
      <c r="O23" s="187"/>
    </row>
    <row r="24" spans="1:15" ht="12.75">
      <c r="A24" s="224"/>
      <c r="B24" s="25">
        <v>4</v>
      </c>
      <c r="C24" s="173"/>
      <c r="D24" s="174"/>
      <c r="E24" s="9">
        <f t="shared" si="0"/>
        <v>0</v>
      </c>
      <c r="F24" s="174"/>
      <c r="G24" s="187"/>
      <c r="I24" s="224"/>
      <c r="J24" s="25">
        <v>4</v>
      </c>
      <c r="K24" s="173"/>
      <c r="L24" s="174"/>
      <c r="M24" s="9">
        <f t="shared" si="1"/>
        <v>0</v>
      </c>
      <c r="N24" s="174"/>
      <c r="O24" s="187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486</v>
      </c>
      <c r="D26" s="19">
        <f>SUM(D6:D25)</f>
        <v>489</v>
      </c>
      <c r="E26" s="19">
        <f>SUM(E6:E25)</f>
        <v>6525</v>
      </c>
      <c r="F26" s="19">
        <f>SUM(F6:F25)</f>
        <v>1</v>
      </c>
      <c r="G26" s="20">
        <f>SUM(G6:G25)</f>
        <v>1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105</v>
      </c>
      <c r="D28" s="22"/>
      <c r="E28" s="23"/>
      <c r="F28" s="66" t="s">
        <v>49</v>
      </c>
      <c r="G28" s="202">
        <v>1</v>
      </c>
      <c r="H28" s="63"/>
      <c r="I28" s="226" t="s">
        <v>3</v>
      </c>
      <c r="J28" s="227"/>
      <c r="K28" s="199" t="s">
        <v>122</v>
      </c>
      <c r="L28" s="22"/>
      <c r="M28" s="23"/>
      <c r="N28" s="66" t="s">
        <v>49</v>
      </c>
      <c r="O28" s="202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>
        <v>39</v>
      </c>
      <c r="D30" s="172">
        <v>12</v>
      </c>
      <c r="E30" s="15">
        <f aca="true" t="shared" si="2" ref="E30:E49">IF(C30=0,0,501-D30)</f>
        <v>489</v>
      </c>
      <c r="F30" s="172">
        <v>1</v>
      </c>
      <c r="G30" s="186"/>
      <c r="I30" s="224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6"/>
    </row>
    <row r="31" spans="1:15" ht="12.75">
      <c r="A31" s="224"/>
      <c r="B31" s="25">
        <v>2</v>
      </c>
      <c r="C31" s="173">
        <v>27</v>
      </c>
      <c r="D31" s="174"/>
      <c r="E31" s="9">
        <f t="shared" si="2"/>
        <v>501</v>
      </c>
      <c r="F31" s="174">
        <v>1</v>
      </c>
      <c r="G31" s="187"/>
      <c r="I31" s="224"/>
      <c r="J31" s="25">
        <v>2</v>
      </c>
      <c r="K31" s="173"/>
      <c r="L31" s="174"/>
      <c r="M31" s="9">
        <f t="shared" si="3"/>
        <v>0</v>
      </c>
      <c r="N31" s="174"/>
      <c r="O31" s="187"/>
    </row>
    <row r="32" spans="1:15" ht="12.75">
      <c r="A32" s="224"/>
      <c r="B32" s="25">
        <v>3</v>
      </c>
      <c r="C32" s="173">
        <v>26</v>
      </c>
      <c r="D32" s="174"/>
      <c r="E32" s="9">
        <f t="shared" si="2"/>
        <v>501</v>
      </c>
      <c r="F32" s="174"/>
      <c r="G32" s="187"/>
      <c r="I32" s="224"/>
      <c r="J32" s="25">
        <v>3</v>
      </c>
      <c r="K32" s="173"/>
      <c r="L32" s="174"/>
      <c r="M32" s="9">
        <f t="shared" si="3"/>
        <v>0</v>
      </c>
      <c r="N32" s="174"/>
      <c r="O32" s="187"/>
    </row>
    <row r="33" spans="1:15" ht="12.75">
      <c r="A33" s="224"/>
      <c r="B33" s="25">
        <v>4</v>
      </c>
      <c r="C33" s="173">
        <v>36</v>
      </c>
      <c r="D33" s="174">
        <v>2</v>
      </c>
      <c r="E33" s="9">
        <f t="shared" si="2"/>
        <v>499</v>
      </c>
      <c r="F33" s="174">
        <v>1</v>
      </c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>
        <v>24</v>
      </c>
      <c r="D34" s="176">
        <v>119</v>
      </c>
      <c r="E34" s="14">
        <f t="shared" si="2"/>
        <v>382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>
        <v>27</v>
      </c>
      <c r="D35" s="172"/>
      <c r="E35" s="15">
        <f t="shared" si="2"/>
        <v>501</v>
      </c>
      <c r="F35" s="172"/>
      <c r="G35" s="186"/>
      <c r="I35" s="223" t="s">
        <v>25</v>
      </c>
      <c r="J35" s="16">
        <v>1</v>
      </c>
      <c r="K35" s="171"/>
      <c r="L35" s="172"/>
      <c r="M35" s="15">
        <f t="shared" si="3"/>
        <v>0</v>
      </c>
      <c r="N35" s="172"/>
      <c r="O35" s="186"/>
    </row>
    <row r="36" spans="1:15" ht="12.75">
      <c r="A36" s="224"/>
      <c r="B36" s="25">
        <v>2</v>
      </c>
      <c r="C36" s="173">
        <v>21</v>
      </c>
      <c r="D36" s="174">
        <v>149</v>
      </c>
      <c r="E36" s="9">
        <f t="shared" si="2"/>
        <v>352</v>
      </c>
      <c r="F36" s="174">
        <v>1</v>
      </c>
      <c r="G36" s="187"/>
      <c r="I36" s="224"/>
      <c r="J36" s="25">
        <v>2</v>
      </c>
      <c r="K36" s="173"/>
      <c r="L36" s="174"/>
      <c r="M36" s="9">
        <f t="shared" si="3"/>
        <v>0</v>
      </c>
      <c r="N36" s="174"/>
      <c r="O36" s="187"/>
    </row>
    <row r="37" spans="1:15" ht="12.75">
      <c r="A37" s="224"/>
      <c r="B37" s="25">
        <v>3</v>
      </c>
      <c r="C37" s="173">
        <v>27</v>
      </c>
      <c r="D37" s="174">
        <v>62</v>
      </c>
      <c r="E37" s="9">
        <f t="shared" si="2"/>
        <v>439</v>
      </c>
      <c r="F37" s="174">
        <v>1</v>
      </c>
      <c r="G37" s="187"/>
      <c r="I37" s="224"/>
      <c r="J37" s="25">
        <v>3</v>
      </c>
      <c r="K37" s="173"/>
      <c r="L37" s="174"/>
      <c r="M37" s="9">
        <f t="shared" si="3"/>
        <v>0</v>
      </c>
      <c r="N37" s="174"/>
      <c r="O37" s="187"/>
    </row>
    <row r="38" spans="1:15" ht="12.75">
      <c r="A38" s="224"/>
      <c r="B38" s="25">
        <v>4</v>
      </c>
      <c r="C38" s="173">
        <v>39</v>
      </c>
      <c r="D38" s="174"/>
      <c r="E38" s="9">
        <f t="shared" si="2"/>
        <v>501</v>
      </c>
      <c r="F38" s="174">
        <v>2</v>
      </c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>
        <v>27</v>
      </c>
      <c r="D39" s="176">
        <v>18</v>
      </c>
      <c r="E39" s="14">
        <f t="shared" si="2"/>
        <v>483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>
        <v>33</v>
      </c>
      <c r="D40" s="172">
        <v>30</v>
      </c>
      <c r="E40" s="15">
        <f t="shared" si="2"/>
        <v>471</v>
      </c>
      <c r="F40" s="172"/>
      <c r="G40" s="186"/>
      <c r="I40" s="223" t="s">
        <v>26</v>
      </c>
      <c r="J40" s="16">
        <v>1</v>
      </c>
      <c r="K40" s="171"/>
      <c r="L40" s="172"/>
      <c r="M40" s="15">
        <f t="shared" si="3"/>
        <v>0</v>
      </c>
      <c r="N40" s="172"/>
      <c r="O40" s="186"/>
    </row>
    <row r="41" spans="1:15" ht="12.75">
      <c r="A41" s="224"/>
      <c r="B41" s="25">
        <v>2</v>
      </c>
      <c r="C41" s="173">
        <v>30</v>
      </c>
      <c r="D41" s="174">
        <v>16</v>
      </c>
      <c r="E41" s="9">
        <f t="shared" si="2"/>
        <v>485</v>
      </c>
      <c r="F41" s="174"/>
      <c r="G41" s="187"/>
      <c r="I41" s="224"/>
      <c r="J41" s="25">
        <v>2</v>
      </c>
      <c r="K41" s="173"/>
      <c r="L41" s="174"/>
      <c r="M41" s="9">
        <f t="shared" si="3"/>
        <v>0</v>
      </c>
      <c r="N41" s="174"/>
      <c r="O41" s="187"/>
    </row>
    <row r="42" spans="1:15" ht="12.75">
      <c r="A42" s="224"/>
      <c r="B42" s="25">
        <v>3</v>
      </c>
      <c r="C42" s="173">
        <v>35</v>
      </c>
      <c r="D42" s="174"/>
      <c r="E42" s="9">
        <f t="shared" si="2"/>
        <v>501</v>
      </c>
      <c r="F42" s="174">
        <v>1</v>
      </c>
      <c r="G42" s="187"/>
      <c r="I42" s="224"/>
      <c r="J42" s="25">
        <v>3</v>
      </c>
      <c r="K42" s="173"/>
      <c r="L42" s="174"/>
      <c r="M42" s="9">
        <f t="shared" si="3"/>
        <v>0</v>
      </c>
      <c r="N42" s="174"/>
      <c r="O42" s="187"/>
    </row>
    <row r="43" spans="1:15" ht="12.75">
      <c r="A43" s="224"/>
      <c r="B43" s="25">
        <v>4</v>
      </c>
      <c r="C43" s="173">
        <v>35</v>
      </c>
      <c r="D43" s="174"/>
      <c r="E43" s="9">
        <f t="shared" si="2"/>
        <v>501</v>
      </c>
      <c r="F43" s="174">
        <v>1</v>
      </c>
      <c r="G43" s="187"/>
      <c r="I43" s="224"/>
      <c r="J43" s="25">
        <v>4</v>
      </c>
      <c r="K43" s="173"/>
      <c r="L43" s="174"/>
      <c r="M43" s="9">
        <f t="shared" si="3"/>
        <v>0</v>
      </c>
      <c r="N43" s="174"/>
      <c r="O43" s="187"/>
    </row>
    <row r="44" spans="1:15" ht="13.5" thickBot="1">
      <c r="A44" s="224"/>
      <c r="B44" s="25">
        <v>5</v>
      </c>
      <c r="C44" s="175">
        <v>34</v>
      </c>
      <c r="D44" s="176"/>
      <c r="E44" s="14">
        <f t="shared" si="2"/>
        <v>501</v>
      </c>
      <c r="F44" s="176">
        <v>1</v>
      </c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>
        <v>24</v>
      </c>
      <c r="D45" s="172">
        <v>141</v>
      </c>
      <c r="E45" s="15">
        <f t="shared" si="2"/>
        <v>360</v>
      </c>
      <c r="F45" s="172"/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>
        <v>18</v>
      </c>
      <c r="D46" s="174">
        <v>292</v>
      </c>
      <c r="E46" s="9">
        <f t="shared" si="2"/>
        <v>209</v>
      </c>
      <c r="F46" s="174">
        <v>1</v>
      </c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>
        <v>39</v>
      </c>
      <c r="D47" s="174">
        <v>8</v>
      </c>
      <c r="E47" s="9">
        <f t="shared" si="2"/>
        <v>493</v>
      </c>
      <c r="F47" s="174"/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541</v>
      </c>
      <c r="D50" s="19">
        <f>SUM(D30:D49)</f>
        <v>849</v>
      </c>
      <c r="E50" s="19">
        <f>SUM(E30:E49)</f>
        <v>8169</v>
      </c>
      <c r="F50" s="19">
        <f>SUM(F30:F49)</f>
        <v>11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t="shared" si="4"/>
        <v>0</v>
      </c>
      <c r="F55" s="174"/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92</v>
      </c>
      <c r="E1" s="47"/>
      <c r="F1" s="47"/>
      <c r="G1" s="146" t="s">
        <v>93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112</v>
      </c>
      <c r="E2" s="105"/>
      <c r="F2" s="105"/>
      <c r="G2" s="201" t="s">
        <v>57</v>
      </c>
      <c r="H2" s="106"/>
      <c r="I2" s="105"/>
      <c r="J2" s="105"/>
      <c r="K2" s="105"/>
      <c r="L2" s="183">
        <v>1</v>
      </c>
      <c r="M2" s="184">
        <v>1</v>
      </c>
      <c r="N2" s="184"/>
      <c r="O2" s="185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113</v>
      </c>
      <c r="D4" s="22"/>
      <c r="E4" s="23"/>
      <c r="F4" s="65" t="s">
        <v>49</v>
      </c>
      <c r="G4" s="190">
        <v>4</v>
      </c>
      <c r="H4" s="61"/>
      <c r="I4" s="226" t="s">
        <v>3</v>
      </c>
      <c r="J4" s="227"/>
      <c r="K4" s="199" t="s">
        <v>112</v>
      </c>
      <c r="L4" s="22"/>
      <c r="M4" s="23"/>
      <c r="N4" s="65" t="s">
        <v>49</v>
      </c>
      <c r="O4" s="190">
        <v>1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20</v>
      </c>
      <c r="D6" s="172"/>
      <c r="E6" s="15">
        <f aca="true" t="shared" si="0" ref="E6:E25">IF(C6=0,0,501-D6)</f>
        <v>501</v>
      </c>
      <c r="F6" s="172">
        <v>1</v>
      </c>
      <c r="G6" s="186"/>
      <c r="I6" s="224" t="s">
        <v>24</v>
      </c>
      <c r="J6" s="25">
        <v>1</v>
      </c>
      <c r="K6" s="171"/>
      <c r="L6" s="172"/>
      <c r="M6" s="15">
        <f aca="true" t="shared" si="1" ref="M6:M25">IF(K6=0,0,501-L6)</f>
        <v>0</v>
      </c>
      <c r="N6" s="222"/>
      <c r="O6" s="186"/>
    </row>
    <row r="7" spans="1:15" ht="12.75">
      <c r="A7" s="224"/>
      <c r="B7" s="25">
        <v>2</v>
      </c>
      <c r="C7" s="173">
        <v>23</v>
      </c>
      <c r="D7" s="174"/>
      <c r="E7" s="9">
        <f t="shared" si="0"/>
        <v>501</v>
      </c>
      <c r="F7" s="174">
        <v>1</v>
      </c>
      <c r="G7" s="187"/>
      <c r="I7" s="224"/>
      <c r="J7" s="25">
        <v>2</v>
      </c>
      <c r="K7" s="173"/>
      <c r="L7" s="174"/>
      <c r="M7" s="9">
        <f t="shared" si="1"/>
        <v>0</v>
      </c>
      <c r="N7" s="174"/>
      <c r="O7" s="187"/>
    </row>
    <row r="8" spans="1:15" ht="12.75">
      <c r="A8" s="224"/>
      <c r="B8" s="25">
        <v>3</v>
      </c>
      <c r="C8" s="173">
        <v>27</v>
      </c>
      <c r="D8" s="174">
        <v>8</v>
      </c>
      <c r="E8" s="9">
        <f t="shared" si="0"/>
        <v>493</v>
      </c>
      <c r="F8" s="174">
        <v>2</v>
      </c>
      <c r="G8" s="187"/>
      <c r="I8" s="224"/>
      <c r="J8" s="25">
        <v>3</v>
      </c>
      <c r="K8" s="173"/>
      <c r="L8" s="174"/>
      <c r="M8" s="9">
        <f t="shared" si="1"/>
        <v>0</v>
      </c>
      <c r="N8" s="174"/>
      <c r="O8" s="187"/>
    </row>
    <row r="9" spans="1:15" ht="12.75">
      <c r="A9" s="224"/>
      <c r="B9" s="25">
        <v>4</v>
      </c>
      <c r="C9" s="173">
        <v>32</v>
      </c>
      <c r="D9" s="174"/>
      <c r="E9" s="9">
        <f t="shared" si="0"/>
        <v>501</v>
      </c>
      <c r="F9" s="174">
        <v>1</v>
      </c>
      <c r="G9" s="187"/>
      <c r="I9" s="224"/>
      <c r="J9" s="25">
        <v>4</v>
      </c>
      <c r="K9" s="173"/>
      <c r="L9" s="174"/>
      <c r="M9" s="9">
        <f t="shared" si="1"/>
        <v>0</v>
      </c>
      <c r="N9" s="174"/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>
        <v>23</v>
      </c>
      <c r="D11" s="172"/>
      <c r="E11" s="15">
        <f t="shared" si="0"/>
        <v>501</v>
      </c>
      <c r="F11" s="172">
        <v>1</v>
      </c>
      <c r="G11" s="186"/>
      <c r="I11" s="223" t="s">
        <v>25</v>
      </c>
      <c r="J11" s="16">
        <v>1</v>
      </c>
      <c r="K11" s="171"/>
      <c r="L11" s="172"/>
      <c r="M11" s="15">
        <f t="shared" si="1"/>
        <v>0</v>
      </c>
      <c r="N11" s="172"/>
      <c r="O11" s="186"/>
    </row>
    <row r="12" spans="1:15" ht="12.75">
      <c r="A12" s="224"/>
      <c r="B12" s="25">
        <v>2</v>
      </c>
      <c r="C12" s="173">
        <v>22</v>
      </c>
      <c r="D12" s="174"/>
      <c r="E12" s="9">
        <f t="shared" si="0"/>
        <v>501</v>
      </c>
      <c r="F12" s="174">
        <v>2</v>
      </c>
      <c r="G12" s="187"/>
      <c r="I12" s="224"/>
      <c r="J12" s="25">
        <v>2</v>
      </c>
      <c r="K12" s="173"/>
      <c r="L12" s="174"/>
      <c r="M12" s="9">
        <f t="shared" si="1"/>
        <v>0</v>
      </c>
      <c r="N12" s="174"/>
      <c r="O12" s="187"/>
    </row>
    <row r="13" spans="1:15" ht="12.75">
      <c r="A13" s="224"/>
      <c r="B13" s="25">
        <v>3</v>
      </c>
      <c r="C13" s="173">
        <v>28</v>
      </c>
      <c r="D13" s="174"/>
      <c r="E13" s="9">
        <f t="shared" si="0"/>
        <v>501</v>
      </c>
      <c r="F13" s="174">
        <v>2</v>
      </c>
      <c r="G13" s="187"/>
      <c r="I13" s="224"/>
      <c r="J13" s="25">
        <v>3</v>
      </c>
      <c r="K13" s="173"/>
      <c r="L13" s="174"/>
      <c r="M13" s="9">
        <f t="shared" si="1"/>
        <v>0</v>
      </c>
      <c r="N13" s="174"/>
      <c r="O13" s="187"/>
    </row>
    <row r="14" spans="1:15" ht="12.75">
      <c r="A14" s="224"/>
      <c r="B14" s="25">
        <v>4</v>
      </c>
      <c r="C14" s="173"/>
      <c r="D14" s="174"/>
      <c r="E14" s="9">
        <f t="shared" si="0"/>
        <v>0</v>
      </c>
      <c r="F14" s="174"/>
      <c r="G14" s="187"/>
      <c r="I14" s="224"/>
      <c r="J14" s="25">
        <v>4</v>
      </c>
      <c r="K14" s="173"/>
      <c r="L14" s="174"/>
      <c r="M14" s="9">
        <f t="shared" si="1"/>
        <v>0</v>
      </c>
      <c r="N14" s="174"/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/>
      <c r="L15" s="176"/>
      <c r="M15" s="14">
        <f t="shared" si="1"/>
        <v>0</v>
      </c>
      <c r="N15" s="176"/>
      <c r="O15" s="188"/>
    </row>
    <row r="16" spans="1:15" ht="12.75">
      <c r="A16" s="223" t="s">
        <v>26</v>
      </c>
      <c r="B16" s="16">
        <v>1</v>
      </c>
      <c r="C16" s="171">
        <v>32</v>
      </c>
      <c r="D16" s="172"/>
      <c r="E16" s="15">
        <f t="shared" si="0"/>
        <v>501</v>
      </c>
      <c r="F16" s="172"/>
      <c r="G16" s="186"/>
      <c r="I16" s="223" t="s">
        <v>26</v>
      </c>
      <c r="J16" s="16">
        <v>1</v>
      </c>
      <c r="K16" s="171">
        <v>39</v>
      </c>
      <c r="L16" s="172">
        <v>4</v>
      </c>
      <c r="M16" s="15">
        <f t="shared" si="1"/>
        <v>497</v>
      </c>
      <c r="N16" s="172"/>
      <c r="O16" s="186"/>
    </row>
    <row r="17" spans="1:15" ht="12.75">
      <c r="A17" s="224"/>
      <c r="B17" s="25">
        <v>2</v>
      </c>
      <c r="C17" s="173">
        <v>33</v>
      </c>
      <c r="D17" s="174"/>
      <c r="E17" s="9">
        <f t="shared" si="0"/>
        <v>501</v>
      </c>
      <c r="F17" s="174"/>
      <c r="G17" s="187"/>
      <c r="I17" s="224"/>
      <c r="J17" s="25">
        <v>2</v>
      </c>
      <c r="K17" s="173">
        <v>27</v>
      </c>
      <c r="L17" s="174">
        <v>27</v>
      </c>
      <c r="M17" s="9">
        <f t="shared" si="1"/>
        <v>474</v>
      </c>
      <c r="N17" s="174">
        <v>1</v>
      </c>
      <c r="O17" s="187"/>
    </row>
    <row r="18" spans="1:15" ht="12.75">
      <c r="A18" s="224"/>
      <c r="B18" s="25">
        <v>3</v>
      </c>
      <c r="C18" s="173">
        <v>38</v>
      </c>
      <c r="D18" s="174"/>
      <c r="E18" s="9">
        <f t="shared" si="0"/>
        <v>501</v>
      </c>
      <c r="F18" s="174">
        <v>1</v>
      </c>
      <c r="G18" s="187"/>
      <c r="I18" s="224"/>
      <c r="J18" s="25">
        <v>3</v>
      </c>
      <c r="K18" s="173">
        <v>36</v>
      </c>
      <c r="L18" s="174">
        <v>48</v>
      </c>
      <c r="M18" s="9">
        <f t="shared" si="1"/>
        <v>453</v>
      </c>
      <c r="N18" s="174"/>
      <c r="O18" s="187"/>
    </row>
    <row r="19" spans="1:15" ht="12.75">
      <c r="A19" s="224"/>
      <c r="B19" s="25">
        <v>4</v>
      </c>
      <c r="C19" s="173"/>
      <c r="D19" s="174"/>
      <c r="E19" s="9">
        <f t="shared" si="0"/>
        <v>0</v>
      </c>
      <c r="F19" s="174"/>
      <c r="G19" s="187"/>
      <c r="I19" s="224"/>
      <c r="J19" s="25">
        <v>4</v>
      </c>
      <c r="K19" s="173"/>
      <c r="L19" s="174"/>
      <c r="M19" s="9">
        <f t="shared" si="1"/>
        <v>0</v>
      </c>
      <c r="N19" s="174"/>
      <c r="O19" s="187"/>
    </row>
    <row r="20" spans="1:15" ht="13.5" thickBot="1">
      <c r="A20" s="224"/>
      <c r="B20" s="25">
        <v>5</v>
      </c>
      <c r="C20" s="175"/>
      <c r="D20" s="176"/>
      <c r="E20" s="14">
        <f t="shared" si="0"/>
        <v>0</v>
      </c>
      <c r="F20" s="176"/>
      <c r="G20" s="188"/>
      <c r="I20" s="224"/>
      <c r="J20" s="25">
        <v>5</v>
      </c>
      <c r="K20" s="175"/>
      <c r="L20" s="176"/>
      <c r="M20" s="14">
        <f t="shared" si="1"/>
        <v>0</v>
      </c>
      <c r="N20" s="176"/>
      <c r="O20" s="188"/>
    </row>
    <row r="21" spans="1:15" ht="12.75">
      <c r="A21" s="223" t="s">
        <v>27</v>
      </c>
      <c r="B21" s="16">
        <v>1</v>
      </c>
      <c r="C21" s="171">
        <v>26</v>
      </c>
      <c r="D21" s="172"/>
      <c r="E21" s="15">
        <f t="shared" si="0"/>
        <v>501</v>
      </c>
      <c r="F21" s="172">
        <v>2</v>
      </c>
      <c r="G21" s="186"/>
      <c r="I21" s="223" t="s">
        <v>27</v>
      </c>
      <c r="J21" s="16">
        <v>1</v>
      </c>
      <c r="K21" s="171"/>
      <c r="L21" s="172"/>
      <c r="M21" s="15">
        <f t="shared" si="1"/>
        <v>0</v>
      </c>
      <c r="N21" s="172"/>
      <c r="O21" s="186"/>
    </row>
    <row r="22" spans="1:15" ht="12.75">
      <c r="A22" s="224"/>
      <c r="B22" s="25">
        <v>2</v>
      </c>
      <c r="C22" s="173">
        <v>18</v>
      </c>
      <c r="D22" s="174"/>
      <c r="E22" s="9">
        <f t="shared" si="0"/>
        <v>501</v>
      </c>
      <c r="F22" s="174">
        <v>2</v>
      </c>
      <c r="G22" s="187"/>
      <c r="I22" s="224"/>
      <c r="J22" s="25">
        <v>2</v>
      </c>
      <c r="K22" s="173"/>
      <c r="L22" s="174"/>
      <c r="M22" s="9">
        <f t="shared" si="1"/>
        <v>0</v>
      </c>
      <c r="N22" s="174"/>
      <c r="O22" s="187"/>
    </row>
    <row r="23" spans="1:15" ht="12.75">
      <c r="A23" s="224"/>
      <c r="B23" s="25">
        <v>3</v>
      </c>
      <c r="C23" s="173">
        <v>40</v>
      </c>
      <c r="D23" s="174"/>
      <c r="E23" s="9">
        <f t="shared" si="0"/>
        <v>501</v>
      </c>
      <c r="F23" s="174">
        <v>1</v>
      </c>
      <c r="G23" s="187"/>
      <c r="I23" s="224"/>
      <c r="J23" s="25">
        <v>3</v>
      </c>
      <c r="K23" s="173"/>
      <c r="L23" s="174"/>
      <c r="M23" s="9">
        <f t="shared" si="1"/>
        <v>0</v>
      </c>
      <c r="N23" s="174"/>
      <c r="O23" s="187"/>
    </row>
    <row r="24" spans="1:15" ht="12.75">
      <c r="A24" s="224"/>
      <c r="B24" s="25">
        <v>4</v>
      </c>
      <c r="C24" s="173"/>
      <c r="D24" s="174"/>
      <c r="E24" s="9">
        <f t="shared" si="0"/>
        <v>0</v>
      </c>
      <c r="F24" s="174"/>
      <c r="G24" s="187"/>
      <c r="I24" s="224"/>
      <c r="J24" s="25">
        <v>4</v>
      </c>
      <c r="K24" s="173"/>
      <c r="L24" s="174"/>
      <c r="M24" s="9">
        <f t="shared" si="1"/>
        <v>0</v>
      </c>
      <c r="N24" s="174"/>
      <c r="O24" s="187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362</v>
      </c>
      <c r="D26" s="19">
        <f>SUM(D6:D25)</f>
        <v>8</v>
      </c>
      <c r="E26" s="19">
        <f>SUM(E6:E25)</f>
        <v>6505</v>
      </c>
      <c r="F26" s="19">
        <f>SUM(F6:F25)</f>
        <v>16</v>
      </c>
      <c r="G26" s="20">
        <f>SUM(G6:G25)</f>
        <v>0</v>
      </c>
      <c r="I26" s="29"/>
      <c r="J26" s="31" t="s">
        <v>44</v>
      </c>
      <c r="K26" s="30">
        <f>SUM(K6:K25)</f>
        <v>102</v>
      </c>
      <c r="L26" s="19">
        <f>SUM(L6:L25)</f>
        <v>79</v>
      </c>
      <c r="M26" s="19">
        <f>SUM(M6:M25)</f>
        <v>1424</v>
      </c>
      <c r="N26" s="19">
        <f>SUM(N6:N25)</f>
        <v>1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114</v>
      </c>
      <c r="D28" s="22"/>
      <c r="E28" s="23"/>
      <c r="F28" s="66" t="s">
        <v>49</v>
      </c>
      <c r="G28" s="202">
        <v>2</v>
      </c>
      <c r="H28" s="63"/>
      <c r="I28" s="226" t="s">
        <v>3</v>
      </c>
      <c r="J28" s="227"/>
      <c r="K28" s="199" t="s">
        <v>126</v>
      </c>
      <c r="L28" s="22"/>
      <c r="M28" s="23"/>
      <c r="N28" s="66" t="s">
        <v>49</v>
      </c>
      <c r="O28" s="202">
        <v>1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>
        <v>28</v>
      </c>
      <c r="D30" s="172"/>
      <c r="E30" s="15">
        <f aca="true" t="shared" si="2" ref="E30:E49">IF(C30=0,0,501-D30)</f>
        <v>501</v>
      </c>
      <c r="F30" s="172">
        <v>1</v>
      </c>
      <c r="G30" s="186"/>
      <c r="I30" s="224" t="s">
        <v>24</v>
      </c>
      <c r="J30" s="25">
        <v>1</v>
      </c>
      <c r="K30" s="171">
        <v>36</v>
      </c>
      <c r="L30" s="172"/>
      <c r="M30" s="15">
        <f aca="true" t="shared" si="3" ref="M30:M49">IF(K30=0,0,501-L30)</f>
        <v>501</v>
      </c>
      <c r="N30" s="172">
        <v>1</v>
      </c>
      <c r="O30" s="186"/>
    </row>
    <row r="31" spans="1:15" ht="12.75">
      <c r="A31" s="224"/>
      <c r="B31" s="25">
        <v>2</v>
      </c>
      <c r="C31" s="173">
        <v>18</v>
      </c>
      <c r="D31" s="174">
        <v>65</v>
      </c>
      <c r="E31" s="9">
        <f t="shared" si="2"/>
        <v>436</v>
      </c>
      <c r="F31" s="174">
        <v>1</v>
      </c>
      <c r="G31" s="187"/>
      <c r="I31" s="224"/>
      <c r="J31" s="25">
        <v>2</v>
      </c>
      <c r="K31" s="173">
        <v>31</v>
      </c>
      <c r="L31" s="174"/>
      <c r="M31" s="9">
        <f t="shared" si="3"/>
        <v>501</v>
      </c>
      <c r="N31" s="174">
        <v>1</v>
      </c>
      <c r="O31" s="187"/>
    </row>
    <row r="32" spans="1:15" ht="12.75">
      <c r="A32" s="224"/>
      <c r="B32" s="25">
        <v>3</v>
      </c>
      <c r="C32" s="173">
        <v>28</v>
      </c>
      <c r="D32" s="174"/>
      <c r="E32" s="9">
        <f t="shared" si="2"/>
        <v>501</v>
      </c>
      <c r="F32" s="174"/>
      <c r="G32" s="187"/>
      <c r="I32" s="224"/>
      <c r="J32" s="25">
        <v>3</v>
      </c>
      <c r="K32" s="173">
        <v>33</v>
      </c>
      <c r="L32" s="174"/>
      <c r="M32" s="9">
        <f t="shared" si="3"/>
        <v>501</v>
      </c>
      <c r="N32" s="174"/>
      <c r="O32" s="187"/>
    </row>
    <row r="33" spans="1:15" ht="12.75">
      <c r="A33" s="224"/>
      <c r="B33" s="25">
        <v>4</v>
      </c>
      <c r="C33" s="173">
        <v>30</v>
      </c>
      <c r="D33" s="174">
        <v>12</v>
      </c>
      <c r="E33" s="9">
        <f t="shared" si="2"/>
        <v>489</v>
      </c>
      <c r="F33" s="174">
        <v>2</v>
      </c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>
        <v>24</v>
      </c>
      <c r="D34" s="176">
        <v>99</v>
      </c>
      <c r="E34" s="14">
        <f t="shared" si="2"/>
        <v>402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>
        <v>26</v>
      </c>
      <c r="D35" s="172"/>
      <c r="E35" s="15">
        <f t="shared" si="2"/>
        <v>501</v>
      </c>
      <c r="F35" s="172"/>
      <c r="G35" s="186"/>
      <c r="I35" s="223" t="s">
        <v>25</v>
      </c>
      <c r="J35" s="16">
        <v>1</v>
      </c>
      <c r="K35" s="171">
        <v>36</v>
      </c>
      <c r="L35" s="172">
        <v>2</v>
      </c>
      <c r="M35" s="15">
        <f t="shared" si="3"/>
        <v>499</v>
      </c>
      <c r="N35" s="172"/>
      <c r="O35" s="186"/>
    </row>
    <row r="36" spans="1:15" ht="12.75">
      <c r="A36" s="224"/>
      <c r="B36" s="25">
        <v>2</v>
      </c>
      <c r="C36" s="173">
        <v>29</v>
      </c>
      <c r="D36" s="174"/>
      <c r="E36" s="9">
        <f t="shared" si="2"/>
        <v>501</v>
      </c>
      <c r="F36" s="174"/>
      <c r="G36" s="187"/>
      <c r="I36" s="224"/>
      <c r="J36" s="25">
        <v>2</v>
      </c>
      <c r="K36" s="173">
        <v>33</v>
      </c>
      <c r="L36" s="174">
        <v>22</v>
      </c>
      <c r="M36" s="9">
        <f t="shared" si="3"/>
        <v>479</v>
      </c>
      <c r="N36" s="174">
        <v>1</v>
      </c>
      <c r="O36" s="187"/>
    </row>
    <row r="37" spans="1:15" ht="12.75">
      <c r="A37" s="224"/>
      <c r="B37" s="25">
        <v>3</v>
      </c>
      <c r="C37" s="173">
        <v>24</v>
      </c>
      <c r="D37" s="174">
        <v>16</v>
      </c>
      <c r="E37" s="9">
        <f t="shared" si="2"/>
        <v>485</v>
      </c>
      <c r="F37" s="174">
        <v>2</v>
      </c>
      <c r="G37" s="187"/>
      <c r="I37" s="224"/>
      <c r="J37" s="25">
        <v>3</v>
      </c>
      <c r="K37" s="173">
        <v>27</v>
      </c>
      <c r="L37" s="174">
        <v>93</v>
      </c>
      <c r="M37" s="9">
        <f t="shared" si="3"/>
        <v>408</v>
      </c>
      <c r="N37" s="174"/>
      <c r="O37" s="187"/>
    </row>
    <row r="38" spans="1:15" ht="12.75">
      <c r="A38" s="224"/>
      <c r="B38" s="25">
        <v>4</v>
      </c>
      <c r="C38" s="173">
        <v>45</v>
      </c>
      <c r="D38" s="174"/>
      <c r="E38" s="9">
        <f t="shared" si="2"/>
        <v>501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>
        <v>30</v>
      </c>
      <c r="D39" s="176">
        <v>24</v>
      </c>
      <c r="E39" s="14">
        <f t="shared" si="2"/>
        <v>477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>
        <v>31</v>
      </c>
      <c r="D40" s="172"/>
      <c r="E40" s="15">
        <f t="shared" si="2"/>
        <v>501</v>
      </c>
      <c r="F40" s="172">
        <v>1</v>
      </c>
      <c r="G40" s="186"/>
      <c r="I40" s="223" t="s">
        <v>26</v>
      </c>
      <c r="J40" s="16">
        <v>1</v>
      </c>
      <c r="K40" s="171"/>
      <c r="L40" s="172"/>
      <c r="M40" s="15">
        <f t="shared" si="3"/>
        <v>0</v>
      </c>
      <c r="N40" s="172"/>
      <c r="O40" s="186"/>
    </row>
    <row r="41" spans="1:15" ht="12.75">
      <c r="A41" s="224"/>
      <c r="B41" s="25">
        <v>2</v>
      </c>
      <c r="C41" s="173">
        <v>31</v>
      </c>
      <c r="D41" s="174"/>
      <c r="E41" s="9">
        <f t="shared" si="2"/>
        <v>501</v>
      </c>
      <c r="F41" s="174">
        <v>1</v>
      </c>
      <c r="G41" s="187"/>
      <c r="I41" s="224"/>
      <c r="J41" s="25">
        <v>2</v>
      </c>
      <c r="K41" s="173"/>
      <c r="L41" s="174"/>
      <c r="M41" s="9">
        <f t="shared" si="3"/>
        <v>0</v>
      </c>
      <c r="N41" s="174"/>
      <c r="O41" s="187"/>
    </row>
    <row r="42" spans="1:15" ht="12.75">
      <c r="A42" s="224"/>
      <c r="B42" s="25">
        <v>3</v>
      </c>
      <c r="C42" s="173">
        <v>33</v>
      </c>
      <c r="D42" s="174">
        <v>16</v>
      </c>
      <c r="E42" s="9">
        <f t="shared" si="2"/>
        <v>485</v>
      </c>
      <c r="F42" s="174"/>
      <c r="G42" s="187"/>
      <c r="I42" s="224"/>
      <c r="J42" s="25">
        <v>3</v>
      </c>
      <c r="K42" s="173"/>
      <c r="L42" s="174"/>
      <c r="M42" s="9">
        <f t="shared" si="3"/>
        <v>0</v>
      </c>
      <c r="N42" s="174"/>
      <c r="O42" s="187"/>
    </row>
    <row r="43" spans="1:15" ht="12.75">
      <c r="A43" s="224"/>
      <c r="B43" s="25">
        <v>4</v>
      </c>
      <c r="C43" s="173">
        <v>36</v>
      </c>
      <c r="D43" s="174">
        <v>12</v>
      </c>
      <c r="E43" s="9">
        <f t="shared" si="2"/>
        <v>489</v>
      </c>
      <c r="F43" s="174"/>
      <c r="G43" s="187"/>
      <c r="I43" s="224"/>
      <c r="J43" s="25">
        <v>4</v>
      </c>
      <c r="K43" s="173"/>
      <c r="L43" s="174"/>
      <c r="M43" s="9">
        <f t="shared" si="3"/>
        <v>0</v>
      </c>
      <c r="N43" s="174"/>
      <c r="O43" s="187"/>
    </row>
    <row r="44" spans="1:15" ht="13.5" thickBot="1">
      <c r="A44" s="224"/>
      <c r="B44" s="25">
        <v>5</v>
      </c>
      <c r="C44" s="175">
        <v>33</v>
      </c>
      <c r="D44" s="176">
        <v>4</v>
      </c>
      <c r="E44" s="14">
        <f t="shared" si="2"/>
        <v>497</v>
      </c>
      <c r="F44" s="176">
        <v>2</v>
      </c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/>
      <c r="D45" s="172"/>
      <c r="E45" s="15">
        <f t="shared" si="2"/>
        <v>0</v>
      </c>
      <c r="F45" s="172"/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/>
      <c r="D46" s="174"/>
      <c r="E46" s="9">
        <f t="shared" si="2"/>
        <v>0</v>
      </c>
      <c r="F46" s="174"/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/>
      <c r="D47" s="174"/>
      <c r="E47" s="9">
        <f t="shared" si="2"/>
        <v>0</v>
      </c>
      <c r="F47" s="174"/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446</v>
      </c>
      <c r="D50" s="19">
        <f>SUM(D30:D49)</f>
        <v>248</v>
      </c>
      <c r="E50" s="19">
        <f>SUM(E30:E49)</f>
        <v>7267</v>
      </c>
      <c r="F50" s="19">
        <f>SUM(F30:F49)</f>
        <v>10</v>
      </c>
      <c r="G50" s="20">
        <f>SUM(G30:G49)</f>
        <v>0</v>
      </c>
      <c r="I50" s="29"/>
      <c r="J50" s="31" t="s">
        <v>44</v>
      </c>
      <c r="K50" s="30">
        <f>SUM(K30:K49)</f>
        <v>196</v>
      </c>
      <c r="L50" s="19">
        <f>SUM(L30:L49)</f>
        <v>117</v>
      </c>
      <c r="M50" s="19">
        <f>SUM(M30:M49)</f>
        <v>2889</v>
      </c>
      <c r="N50" s="19">
        <f>SUM(N30:N49)</f>
        <v>3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t="shared" si="4"/>
        <v>0</v>
      </c>
      <c r="F55" s="174"/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54</v>
      </c>
      <c r="E1" s="47"/>
      <c r="F1" s="47"/>
      <c r="G1" s="146" t="s">
        <v>54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105" t="s">
        <v>66</v>
      </c>
      <c r="E2" s="105"/>
      <c r="F2" s="105"/>
      <c r="G2" s="100" t="s">
        <v>57</v>
      </c>
      <c r="H2" s="106"/>
      <c r="I2" s="105"/>
      <c r="J2" s="105"/>
      <c r="K2" s="105"/>
      <c r="L2" s="107"/>
      <c r="M2" s="108"/>
      <c r="N2" s="71"/>
      <c r="O2" s="109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28" t="s">
        <v>54</v>
      </c>
      <c r="D4" s="22"/>
      <c r="E4" s="23"/>
      <c r="F4" s="65" t="s">
        <v>49</v>
      </c>
      <c r="G4" s="56"/>
      <c r="H4" s="61"/>
      <c r="I4" s="226" t="s">
        <v>3</v>
      </c>
      <c r="J4" s="227"/>
      <c r="K4" s="28" t="s">
        <v>54</v>
      </c>
      <c r="L4" s="22"/>
      <c r="M4" s="23"/>
      <c r="N4" s="65" t="s">
        <v>49</v>
      </c>
      <c r="O4" s="56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24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24"/>
      <c r="B7" s="25">
        <v>2</v>
      </c>
      <c r="C7" s="35"/>
      <c r="D7" s="36"/>
      <c r="E7" s="9">
        <f t="shared" si="0"/>
        <v>0</v>
      </c>
      <c r="F7" s="36"/>
      <c r="G7" s="42"/>
      <c r="I7" s="224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24"/>
      <c r="B8" s="25">
        <v>3</v>
      </c>
      <c r="C8" s="35"/>
      <c r="D8" s="36"/>
      <c r="E8" s="9">
        <f t="shared" si="0"/>
        <v>0</v>
      </c>
      <c r="F8" s="36"/>
      <c r="G8" s="42"/>
      <c r="I8" s="224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24"/>
      <c r="B9" s="25">
        <v>4</v>
      </c>
      <c r="C9" s="35"/>
      <c r="D9" s="36"/>
      <c r="E9" s="9">
        <f t="shared" si="0"/>
        <v>0</v>
      </c>
      <c r="F9" s="36"/>
      <c r="G9" s="42"/>
      <c r="I9" s="224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24"/>
      <c r="B10" s="25">
        <v>5</v>
      </c>
      <c r="C10" s="37"/>
      <c r="D10" s="38"/>
      <c r="E10" s="14">
        <f t="shared" si="0"/>
        <v>0</v>
      </c>
      <c r="F10" s="38"/>
      <c r="G10" s="43"/>
      <c r="I10" s="224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23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23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24"/>
      <c r="B12" s="25">
        <v>2</v>
      </c>
      <c r="C12" s="35"/>
      <c r="D12" s="36"/>
      <c r="E12" s="9">
        <f t="shared" si="0"/>
        <v>0</v>
      </c>
      <c r="F12" s="36"/>
      <c r="G12" s="42"/>
      <c r="I12" s="224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24"/>
      <c r="B13" s="25">
        <v>3</v>
      </c>
      <c r="C13" s="35"/>
      <c r="D13" s="36"/>
      <c r="E13" s="9">
        <f t="shared" si="0"/>
        <v>0</v>
      </c>
      <c r="F13" s="36"/>
      <c r="G13" s="42"/>
      <c r="I13" s="224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24"/>
      <c r="B14" s="25">
        <v>4</v>
      </c>
      <c r="C14" s="35"/>
      <c r="D14" s="36"/>
      <c r="E14" s="9">
        <f t="shared" si="0"/>
        <v>0</v>
      </c>
      <c r="F14" s="36"/>
      <c r="G14" s="42"/>
      <c r="I14" s="224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24"/>
      <c r="B15" s="25">
        <v>5</v>
      </c>
      <c r="C15" s="37"/>
      <c r="D15" s="38"/>
      <c r="E15" s="14">
        <f t="shared" si="0"/>
        <v>0</v>
      </c>
      <c r="F15" s="38"/>
      <c r="G15" s="43"/>
      <c r="I15" s="224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23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23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24"/>
      <c r="B17" s="25">
        <v>2</v>
      </c>
      <c r="C17" s="35"/>
      <c r="D17" s="36"/>
      <c r="E17" s="9">
        <f t="shared" si="0"/>
        <v>0</v>
      </c>
      <c r="F17" s="36"/>
      <c r="G17" s="42"/>
      <c r="I17" s="224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24"/>
      <c r="B18" s="25">
        <v>3</v>
      </c>
      <c r="C18" s="35"/>
      <c r="D18" s="36"/>
      <c r="E18" s="9">
        <f t="shared" si="0"/>
        <v>0</v>
      </c>
      <c r="F18" s="36"/>
      <c r="G18" s="42"/>
      <c r="I18" s="224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24"/>
      <c r="B19" s="25">
        <v>4</v>
      </c>
      <c r="C19" s="35"/>
      <c r="D19" s="36"/>
      <c r="E19" s="9">
        <f t="shared" si="0"/>
        <v>0</v>
      </c>
      <c r="F19" s="36"/>
      <c r="G19" s="42"/>
      <c r="I19" s="224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24"/>
      <c r="B20" s="25">
        <v>5</v>
      </c>
      <c r="C20" s="37"/>
      <c r="D20" s="38"/>
      <c r="E20" s="14">
        <f t="shared" si="0"/>
        <v>0</v>
      </c>
      <c r="F20" s="38"/>
      <c r="G20" s="43"/>
      <c r="I20" s="224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23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23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24"/>
      <c r="B22" s="25">
        <v>2</v>
      </c>
      <c r="C22" s="35"/>
      <c r="D22" s="36"/>
      <c r="E22" s="9">
        <f t="shared" si="0"/>
        <v>0</v>
      </c>
      <c r="F22" s="36"/>
      <c r="G22" s="42"/>
      <c r="I22" s="224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24"/>
      <c r="B23" s="25">
        <v>3</v>
      </c>
      <c r="C23" s="35"/>
      <c r="D23" s="36"/>
      <c r="E23" s="9">
        <f t="shared" si="0"/>
        <v>0</v>
      </c>
      <c r="F23" s="36"/>
      <c r="G23" s="42"/>
      <c r="I23" s="224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24"/>
      <c r="B24" s="25">
        <v>4</v>
      </c>
      <c r="C24" s="35"/>
      <c r="D24" s="36"/>
      <c r="E24" s="9">
        <f t="shared" si="0"/>
        <v>0</v>
      </c>
      <c r="F24" s="36"/>
      <c r="G24" s="42"/>
      <c r="I24" s="224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25"/>
      <c r="B25" s="26">
        <v>5</v>
      </c>
      <c r="C25" s="39"/>
      <c r="D25" s="40"/>
      <c r="E25" s="10">
        <f t="shared" si="0"/>
        <v>0</v>
      </c>
      <c r="F25" s="40"/>
      <c r="G25" s="44"/>
      <c r="I25" s="225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28" t="s">
        <v>54</v>
      </c>
      <c r="D28" s="22"/>
      <c r="E28" s="23"/>
      <c r="F28" s="66" t="s">
        <v>49</v>
      </c>
      <c r="G28" s="57"/>
      <c r="H28" s="63"/>
      <c r="I28" s="226" t="s">
        <v>3</v>
      </c>
      <c r="J28" s="227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24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24"/>
      <c r="B31" s="25">
        <v>2</v>
      </c>
      <c r="C31" s="35"/>
      <c r="D31" s="36"/>
      <c r="E31" s="9">
        <f t="shared" si="2"/>
        <v>0</v>
      </c>
      <c r="F31" s="36"/>
      <c r="G31" s="42"/>
      <c r="I31" s="224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24"/>
      <c r="B32" s="25">
        <v>3</v>
      </c>
      <c r="C32" s="35"/>
      <c r="D32" s="36"/>
      <c r="E32" s="9">
        <f t="shared" si="2"/>
        <v>0</v>
      </c>
      <c r="F32" s="36"/>
      <c r="G32" s="42"/>
      <c r="I32" s="224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24"/>
      <c r="B33" s="25">
        <v>4</v>
      </c>
      <c r="C33" s="35"/>
      <c r="D33" s="36"/>
      <c r="E33" s="9">
        <f t="shared" si="2"/>
        <v>0</v>
      </c>
      <c r="F33" s="36"/>
      <c r="G33" s="42"/>
      <c r="I33" s="224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24"/>
      <c r="B34" s="25">
        <v>5</v>
      </c>
      <c r="C34" s="37"/>
      <c r="D34" s="38"/>
      <c r="E34" s="14">
        <f t="shared" si="2"/>
        <v>0</v>
      </c>
      <c r="F34" s="38"/>
      <c r="G34" s="43"/>
      <c r="I34" s="224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23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23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24"/>
      <c r="B36" s="25">
        <v>2</v>
      </c>
      <c r="C36" s="35"/>
      <c r="D36" s="36"/>
      <c r="E36" s="9">
        <f t="shared" si="2"/>
        <v>0</v>
      </c>
      <c r="F36" s="36"/>
      <c r="G36" s="42"/>
      <c r="I36" s="224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24"/>
      <c r="B37" s="25">
        <v>3</v>
      </c>
      <c r="C37" s="35"/>
      <c r="D37" s="36"/>
      <c r="E37" s="9">
        <f t="shared" si="2"/>
        <v>0</v>
      </c>
      <c r="F37" s="36"/>
      <c r="G37" s="42"/>
      <c r="I37" s="224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24"/>
      <c r="B38" s="25">
        <v>4</v>
      </c>
      <c r="C38" s="35"/>
      <c r="D38" s="36"/>
      <c r="E38" s="9">
        <f t="shared" si="2"/>
        <v>0</v>
      </c>
      <c r="F38" s="36"/>
      <c r="G38" s="42"/>
      <c r="I38" s="224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24"/>
      <c r="B39" s="25">
        <v>5</v>
      </c>
      <c r="C39" s="37"/>
      <c r="D39" s="38"/>
      <c r="E39" s="14">
        <f t="shared" si="2"/>
        <v>0</v>
      </c>
      <c r="F39" s="38"/>
      <c r="G39" s="43"/>
      <c r="I39" s="224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23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23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24"/>
      <c r="B41" s="25">
        <v>2</v>
      </c>
      <c r="C41" s="35"/>
      <c r="D41" s="36"/>
      <c r="E41" s="9">
        <f t="shared" si="2"/>
        <v>0</v>
      </c>
      <c r="F41" s="36"/>
      <c r="G41" s="42"/>
      <c r="I41" s="224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24"/>
      <c r="B42" s="25">
        <v>3</v>
      </c>
      <c r="C42" s="35"/>
      <c r="D42" s="36"/>
      <c r="E42" s="9">
        <f t="shared" si="2"/>
        <v>0</v>
      </c>
      <c r="F42" s="36"/>
      <c r="G42" s="42"/>
      <c r="I42" s="224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24"/>
      <c r="B43" s="25">
        <v>4</v>
      </c>
      <c r="C43" s="35"/>
      <c r="D43" s="36"/>
      <c r="E43" s="9">
        <f t="shared" si="2"/>
        <v>0</v>
      </c>
      <c r="F43" s="36"/>
      <c r="G43" s="42"/>
      <c r="I43" s="224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24"/>
      <c r="B44" s="25">
        <v>5</v>
      </c>
      <c r="C44" s="37"/>
      <c r="D44" s="38"/>
      <c r="E44" s="14">
        <f t="shared" si="2"/>
        <v>0</v>
      </c>
      <c r="F44" s="38"/>
      <c r="G44" s="43"/>
      <c r="I44" s="224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23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23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24"/>
      <c r="B46" s="25">
        <v>2</v>
      </c>
      <c r="C46" s="35"/>
      <c r="D46" s="36"/>
      <c r="E46" s="9">
        <f t="shared" si="2"/>
        <v>0</v>
      </c>
      <c r="F46" s="36"/>
      <c r="G46" s="42"/>
      <c r="I46" s="224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24"/>
      <c r="B47" s="25">
        <v>3</v>
      </c>
      <c r="C47" s="35"/>
      <c r="D47" s="36"/>
      <c r="E47" s="9">
        <f t="shared" si="2"/>
        <v>0</v>
      </c>
      <c r="F47" s="36"/>
      <c r="G47" s="42"/>
      <c r="I47" s="224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24"/>
      <c r="B48" s="25">
        <v>4</v>
      </c>
      <c r="C48" s="35"/>
      <c r="D48" s="36"/>
      <c r="E48" s="9">
        <f t="shared" si="2"/>
        <v>0</v>
      </c>
      <c r="F48" s="36"/>
      <c r="G48" s="42"/>
      <c r="I48" s="224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25"/>
      <c r="B49" s="26">
        <v>5</v>
      </c>
      <c r="C49" s="39"/>
      <c r="D49" s="40"/>
      <c r="E49" s="10">
        <f t="shared" si="2"/>
        <v>0</v>
      </c>
      <c r="F49" s="40"/>
      <c r="G49" s="44"/>
      <c r="I49" s="225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28" t="s">
        <v>54</v>
      </c>
      <c r="D52" s="22"/>
      <c r="E52" s="23"/>
      <c r="F52" s="66" t="s">
        <v>49</v>
      </c>
      <c r="G52" s="57"/>
      <c r="I52" s="226" t="s">
        <v>3</v>
      </c>
      <c r="J52" s="227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24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24"/>
      <c r="B55" s="25">
        <v>2</v>
      </c>
      <c r="C55" s="35"/>
      <c r="D55" s="36"/>
      <c r="E55" s="9">
        <f t="shared" si="4"/>
        <v>0</v>
      </c>
      <c r="F55" s="36"/>
      <c r="G55" s="42"/>
      <c r="I55" s="224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24"/>
      <c r="B56" s="25">
        <v>3</v>
      </c>
      <c r="C56" s="35"/>
      <c r="D56" s="36"/>
      <c r="E56" s="9">
        <f t="shared" si="4"/>
        <v>0</v>
      </c>
      <c r="F56" s="36"/>
      <c r="G56" s="42"/>
      <c r="I56" s="224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24"/>
      <c r="B57" s="25">
        <v>4</v>
      </c>
      <c r="C57" s="35"/>
      <c r="D57" s="36"/>
      <c r="E57" s="9">
        <f t="shared" si="4"/>
        <v>0</v>
      </c>
      <c r="F57" s="36"/>
      <c r="G57" s="42"/>
      <c r="I57" s="224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24"/>
      <c r="B58" s="25">
        <v>5</v>
      </c>
      <c r="C58" s="37"/>
      <c r="D58" s="38"/>
      <c r="E58" s="14">
        <f t="shared" si="4"/>
        <v>0</v>
      </c>
      <c r="F58" s="38"/>
      <c r="G58" s="43"/>
      <c r="I58" s="224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23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23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24"/>
      <c r="B60" s="25">
        <v>2</v>
      </c>
      <c r="C60" s="35"/>
      <c r="D60" s="36"/>
      <c r="E60" s="9">
        <f t="shared" si="4"/>
        <v>0</v>
      </c>
      <c r="F60" s="36"/>
      <c r="G60" s="42"/>
      <c r="I60" s="224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24"/>
      <c r="B61" s="25">
        <v>3</v>
      </c>
      <c r="C61" s="35"/>
      <c r="D61" s="36"/>
      <c r="E61" s="9">
        <f t="shared" si="4"/>
        <v>0</v>
      </c>
      <c r="F61" s="36"/>
      <c r="G61" s="42"/>
      <c r="I61" s="224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24"/>
      <c r="B62" s="25">
        <v>4</v>
      </c>
      <c r="C62" s="35"/>
      <c r="D62" s="36"/>
      <c r="E62" s="9">
        <f t="shared" si="4"/>
        <v>0</v>
      </c>
      <c r="F62" s="36"/>
      <c r="G62" s="42"/>
      <c r="I62" s="224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24"/>
      <c r="B63" s="25">
        <v>5</v>
      </c>
      <c r="C63" s="37"/>
      <c r="D63" s="38"/>
      <c r="E63" s="14">
        <f t="shared" si="4"/>
        <v>0</v>
      </c>
      <c r="F63" s="38"/>
      <c r="G63" s="43"/>
      <c r="I63" s="224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23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23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24"/>
      <c r="B65" s="25">
        <v>2</v>
      </c>
      <c r="C65" s="35"/>
      <c r="D65" s="36"/>
      <c r="E65" s="9">
        <f t="shared" si="4"/>
        <v>0</v>
      </c>
      <c r="F65" s="36"/>
      <c r="G65" s="42"/>
      <c r="I65" s="224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24"/>
      <c r="B66" s="25">
        <v>3</v>
      </c>
      <c r="C66" s="35"/>
      <c r="D66" s="36"/>
      <c r="E66" s="9">
        <f t="shared" si="4"/>
        <v>0</v>
      </c>
      <c r="F66" s="36"/>
      <c r="G66" s="42"/>
      <c r="I66" s="224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24"/>
      <c r="B67" s="25">
        <v>4</v>
      </c>
      <c r="C67" s="35"/>
      <c r="D67" s="36"/>
      <c r="E67" s="9">
        <f t="shared" si="4"/>
        <v>0</v>
      </c>
      <c r="F67" s="36"/>
      <c r="G67" s="42"/>
      <c r="I67" s="224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24"/>
      <c r="B68" s="25">
        <v>5</v>
      </c>
      <c r="C68" s="37"/>
      <c r="D68" s="38"/>
      <c r="E68" s="14">
        <f t="shared" si="4"/>
        <v>0</v>
      </c>
      <c r="F68" s="38"/>
      <c r="G68" s="43"/>
      <c r="I68" s="224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23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23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24"/>
      <c r="B70" s="25">
        <v>2</v>
      </c>
      <c r="C70" s="35"/>
      <c r="D70" s="36"/>
      <c r="E70" s="9">
        <f t="shared" si="4"/>
        <v>0</v>
      </c>
      <c r="F70" s="36"/>
      <c r="G70" s="42"/>
      <c r="I70" s="224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24"/>
      <c r="B71" s="25">
        <v>3</v>
      </c>
      <c r="C71" s="35"/>
      <c r="D71" s="36"/>
      <c r="E71" s="9">
        <f t="shared" si="4"/>
        <v>0</v>
      </c>
      <c r="F71" s="36"/>
      <c r="G71" s="42"/>
      <c r="I71" s="224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24"/>
      <c r="B72" s="25">
        <v>4</v>
      </c>
      <c r="C72" s="35"/>
      <c r="D72" s="36"/>
      <c r="E72" s="9">
        <f t="shared" si="4"/>
        <v>0</v>
      </c>
      <c r="F72" s="36"/>
      <c r="G72" s="42"/>
      <c r="I72" s="224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25"/>
      <c r="B73" s="26">
        <v>5</v>
      </c>
      <c r="C73" s="39"/>
      <c r="D73" s="40"/>
      <c r="E73" s="10">
        <f t="shared" si="4"/>
        <v>0</v>
      </c>
      <c r="F73" s="40"/>
      <c r="G73" s="44"/>
      <c r="I73" s="225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2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15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16</v>
      </c>
      <c r="D3" s="3"/>
      <c r="E3" s="3"/>
      <c r="F3" s="3"/>
      <c r="H3" s="2" t="s">
        <v>3</v>
      </c>
      <c r="I3" s="3" t="s">
        <v>17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31</v>
      </c>
      <c r="C5" s="9"/>
      <c r="D5" s="9">
        <f aca="true" t="shared" si="0" ref="D5:D21">501-C5</f>
        <v>501</v>
      </c>
      <c r="E5" s="9"/>
      <c r="F5" s="9"/>
      <c r="G5" s="1">
        <v>1</v>
      </c>
      <c r="H5" s="9">
        <v>15</v>
      </c>
      <c r="I5" s="9">
        <v>299</v>
      </c>
      <c r="J5" s="9">
        <f aca="true" t="shared" si="1" ref="J5:J18">501-I5</f>
        <v>202</v>
      </c>
      <c r="K5" s="9"/>
      <c r="L5" s="9"/>
    </row>
    <row r="6" spans="1:12" ht="15.75" customHeight="1">
      <c r="A6" s="1">
        <v>2</v>
      </c>
      <c r="B6" s="9">
        <v>39</v>
      </c>
      <c r="C6" s="9">
        <v>12</v>
      </c>
      <c r="D6" s="9">
        <f t="shared" si="0"/>
        <v>489</v>
      </c>
      <c r="E6" s="9">
        <v>1</v>
      </c>
      <c r="F6" s="9"/>
      <c r="G6" s="1">
        <v>2</v>
      </c>
      <c r="H6" s="9">
        <v>30</v>
      </c>
      <c r="I6" s="9">
        <v>87</v>
      </c>
      <c r="J6" s="9">
        <f t="shared" si="1"/>
        <v>414</v>
      </c>
      <c r="K6" s="9"/>
      <c r="L6" s="9"/>
    </row>
    <row r="7" spans="1:12" ht="15.75" customHeight="1">
      <c r="A7" s="1">
        <v>3</v>
      </c>
      <c r="B7" s="9">
        <v>27</v>
      </c>
      <c r="C7" s="9">
        <v>89</v>
      </c>
      <c r="D7" s="9">
        <f t="shared" si="0"/>
        <v>412</v>
      </c>
      <c r="E7" s="9"/>
      <c r="F7" s="9"/>
      <c r="G7" s="1">
        <v>3</v>
      </c>
      <c r="H7" s="9">
        <v>21</v>
      </c>
      <c r="I7" s="9">
        <v>177</v>
      </c>
      <c r="J7" s="9">
        <f t="shared" si="1"/>
        <v>324</v>
      </c>
      <c r="K7" s="9">
        <v>1</v>
      </c>
      <c r="L7" s="9"/>
    </row>
    <row r="8" spans="1:12" ht="15.75" customHeight="1">
      <c r="A8" s="1">
        <v>4</v>
      </c>
      <c r="B8" s="9">
        <v>24</v>
      </c>
      <c r="C8" s="9">
        <v>297</v>
      </c>
      <c r="D8" s="9">
        <f t="shared" si="0"/>
        <v>204</v>
      </c>
      <c r="E8" s="9"/>
      <c r="F8" s="9"/>
      <c r="G8" s="1">
        <v>4</v>
      </c>
      <c r="H8" s="9">
        <v>27</v>
      </c>
      <c r="I8" s="9">
        <v>228</v>
      </c>
      <c r="J8" s="9">
        <f t="shared" si="1"/>
        <v>273</v>
      </c>
      <c r="K8" s="9"/>
      <c r="L8" s="9"/>
    </row>
    <row r="9" spans="1:12" ht="15.75" customHeight="1">
      <c r="A9" s="1">
        <v>5</v>
      </c>
      <c r="B9" s="9">
        <v>30</v>
      </c>
      <c r="C9" s="9">
        <v>155</v>
      </c>
      <c r="D9" s="9">
        <f t="shared" si="0"/>
        <v>346</v>
      </c>
      <c r="E9" s="9"/>
      <c r="F9" s="9"/>
      <c r="G9" s="1">
        <v>5</v>
      </c>
      <c r="H9" s="9">
        <v>21</v>
      </c>
      <c r="I9" s="9">
        <v>232</v>
      </c>
      <c r="J9" s="9">
        <f t="shared" si="1"/>
        <v>269</v>
      </c>
      <c r="K9" s="9"/>
      <c r="L9" s="9"/>
    </row>
    <row r="10" spans="1:12" ht="15.75" customHeight="1">
      <c r="A10" s="1">
        <v>6</v>
      </c>
      <c r="B10" s="9">
        <v>53</v>
      </c>
      <c r="C10" s="9"/>
      <c r="D10" s="9">
        <f t="shared" si="0"/>
        <v>501</v>
      </c>
      <c r="E10" s="9">
        <v>1</v>
      </c>
      <c r="F10" s="9"/>
      <c r="G10" s="1">
        <v>6</v>
      </c>
      <c r="H10" s="9">
        <v>21</v>
      </c>
      <c r="I10" s="9">
        <v>203</v>
      </c>
      <c r="J10" s="9">
        <f t="shared" si="1"/>
        <v>298</v>
      </c>
      <c r="K10" s="9"/>
      <c r="L10" s="9"/>
    </row>
    <row r="11" spans="1:12" ht="15.75" customHeight="1">
      <c r="A11" s="1">
        <v>7</v>
      </c>
      <c r="B11" s="9">
        <v>18</v>
      </c>
      <c r="C11" s="9">
        <v>291</v>
      </c>
      <c r="D11" s="9">
        <f t="shared" si="0"/>
        <v>210</v>
      </c>
      <c r="E11" s="9"/>
      <c r="F11" s="9"/>
      <c r="G11" s="1">
        <v>7</v>
      </c>
      <c r="H11" s="9">
        <v>30</v>
      </c>
      <c r="I11" s="9"/>
      <c r="J11" s="9">
        <f t="shared" si="1"/>
        <v>501</v>
      </c>
      <c r="K11" s="9">
        <v>2</v>
      </c>
      <c r="L11" s="9"/>
    </row>
    <row r="12" spans="1:12" ht="15.75" customHeight="1">
      <c r="A12" s="1">
        <v>8</v>
      </c>
      <c r="B12" s="9">
        <v>35</v>
      </c>
      <c r="C12" s="9"/>
      <c r="D12" s="9">
        <f t="shared" si="0"/>
        <v>501</v>
      </c>
      <c r="E12" s="9">
        <v>2</v>
      </c>
      <c r="F12" s="9"/>
      <c r="G12" s="1">
        <v>8</v>
      </c>
      <c r="H12" s="9">
        <v>32</v>
      </c>
      <c r="I12" s="9"/>
      <c r="J12" s="9">
        <f t="shared" si="1"/>
        <v>501</v>
      </c>
      <c r="K12" s="9"/>
      <c r="L12" s="9"/>
    </row>
    <row r="13" spans="1:12" ht="15.75" customHeight="1">
      <c r="A13" s="1">
        <v>9</v>
      </c>
      <c r="B13" s="9">
        <v>21</v>
      </c>
      <c r="C13" s="9">
        <v>111</v>
      </c>
      <c r="D13" s="9">
        <f t="shared" si="0"/>
        <v>390</v>
      </c>
      <c r="E13" s="9">
        <v>1</v>
      </c>
      <c r="F13" s="9"/>
      <c r="G13" s="1">
        <v>9</v>
      </c>
      <c r="H13" s="9">
        <v>36</v>
      </c>
      <c r="I13" s="9">
        <v>28</v>
      </c>
      <c r="J13" s="9">
        <f t="shared" si="1"/>
        <v>473</v>
      </c>
      <c r="K13" s="9"/>
      <c r="L13" s="9"/>
    </row>
    <row r="14" spans="1:12" ht="15.75" customHeight="1">
      <c r="A14" s="1">
        <v>10</v>
      </c>
      <c r="B14" s="9">
        <v>18</v>
      </c>
      <c r="C14" s="9">
        <v>188</v>
      </c>
      <c r="D14" s="9">
        <f t="shared" si="0"/>
        <v>313</v>
      </c>
      <c r="E14" s="9"/>
      <c r="F14" s="9"/>
      <c r="G14" s="1">
        <v>10</v>
      </c>
      <c r="H14" s="9">
        <v>27</v>
      </c>
      <c r="I14" s="9">
        <v>122</v>
      </c>
      <c r="J14" s="9">
        <f t="shared" si="1"/>
        <v>379</v>
      </c>
      <c r="K14" s="9"/>
      <c r="L14" s="9"/>
    </row>
    <row r="15" spans="1:12" ht="15.75" customHeight="1">
      <c r="A15" s="1">
        <v>11</v>
      </c>
      <c r="B15" s="9">
        <v>33</v>
      </c>
      <c r="C15" s="9">
        <v>40</v>
      </c>
      <c r="D15" s="9">
        <f t="shared" si="0"/>
        <v>461</v>
      </c>
      <c r="E15" s="9"/>
      <c r="F15" s="9"/>
      <c r="G15" s="1">
        <v>11</v>
      </c>
      <c r="H15" s="9">
        <v>36</v>
      </c>
      <c r="I15" s="9">
        <v>8</v>
      </c>
      <c r="J15" s="9">
        <f t="shared" si="1"/>
        <v>493</v>
      </c>
      <c r="K15" s="9"/>
      <c r="L15" s="9"/>
    </row>
    <row r="16" spans="1:12" ht="15.75" customHeight="1">
      <c r="A16" s="1">
        <v>12</v>
      </c>
      <c r="B16" s="9">
        <v>24</v>
      </c>
      <c r="C16" s="9">
        <v>263</v>
      </c>
      <c r="D16" s="9">
        <f t="shared" si="0"/>
        <v>238</v>
      </c>
      <c r="E16" s="9"/>
      <c r="F16" s="9"/>
      <c r="G16" s="1">
        <v>12</v>
      </c>
      <c r="H16" s="9">
        <v>24</v>
      </c>
      <c r="I16" s="9">
        <v>248</v>
      </c>
      <c r="J16" s="9">
        <f t="shared" si="1"/>
        <v>253</v>
      </c>
      <c r="K16" s="9"/>
      <c r="L16" s="9"/>
    </row>
    <row r="17" spans="1:12" ht="15.75" customHeight="1">
      <c r="A17" s="1">
        <v>13</v>
      </c>
      <c r="B17" s="9">
        <v>36</v>
      </c>
      <c r="C17" s="9"/>
      <c r="D17" s="9">
        <f t="shared" si="0"/>
        <v>501</v>
      </c>
      <c r="E17" s="9">
        <v>1</v>
      </c>
      <c r="F17" s="9"/>
      <c r="G17" s="1">
        <v>13</v>
      </c>
      <c r="H17" s="9">
        <v>27</v>
      </c>
      <c r="I17" s="9">
        <v>17</v>
      </c>
      <c r="J17" s="9">
        <f t="shared" si="1"/>
        <v>484</v>
      </c>
      <c r="K17" s="9"/>
      <c r="L17" s="9"/>
    </row>
    <row r="18" spans="1:12" ht="15.75" customHeight="1">
      <c r="A18" s="1">
        <v>14</v>
      </c>
      <c r="B18" s="9">
        <v>45</v>
      </c>
      <c r="C18" s="9"/>
      <c r="D18" s="9">
        <f t="shared" si="0"/>
        <v>501</v>
      </c>
      <c r="E18" s="9"/>
      <c r="F18" s="9"/>
      <c r="G18" s="1">
        <v>14</v>
      </c>
      <c r="H18" s="9">
        <v>30</v>
      </c>
      <c r="I18" s="9">
        <v>12</v>
      </c>
      <c r="J18" s="9">
        <f t="shared" si="1"/>
        <v>489</v>
      </c>
      <c r="K18" s="9">
        <v>1</v>
      </c>
      <c r="L18" s="9"/>
    </row>
    <row r="19" spans="1:12" ht="15.75" customHeight="1">
      <c r="A19" s="1">
        <v>15</v>
      </c>
      <c r="B19" s="9">
        <v>33</v>
      </c>
      <c r="C19" s="9">
        <v>70</v>
      </c>
      <c r="D19" s="9">
        <f t="shared" si="0"/>
        <v>431</v>
      </c>
      <c r="E19" s="9"/>
      <c r="F19" s="9"/>
      <c r="G19" s="1">
        <v>15</v>
      </c>
      <c r="H19" s="9"/>
      <c r="I19" s="9"/>
      <c r="J19" s="9"/>
      <c r="K19" s="9"/>
      <c r="L19" s="9"/>
    </row>
    <row r="20" spans="1:12" ht="15.75" customHeight="1">
      <c r="A20" s="1">
        <v>16</v>
      </c>
      <c r="B20" s="9">
        <v>33</v>
      </c>
      <c r="C20" s="9">
        <v>170</v>
      </c>
      <c r="D20" s="9">
        <f t="shared" si="0"/>
        <v>331</v>
      </c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>
        <v>26</v>
      </c>
      <c r="C21" s="9"/>
      <c r="D21" s="9">
        <f t="shared" si="0"/>
        <v>501</v>
      </c>
      <c r="E21" s="9">
        <v>1</v>
      </c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526</v>
      </c>
      <c r="C25" s="12">
        <f>SUM(C5:C24)</f>
        <v>1686</v>
      </c>
      <c r="D25" s="12">
        <f>SUM(D5:D24)</f>
        <v>6831</v>
      </c>
      <c r="E25" s="12">
        <f>SUM(E5:E24)</f>
        <v>7</v>
      </c>
      <c r="F25" s="13">
        <f>SUM(F5:F24)</f>
        <v>0</v>
      </c>
      <c r="G25" s="4" t="s">
        <v>12</v>
      </c>
      <c r="H25" s="11">
        <f>SUM(H5:H24)</f>
        <v>377</v>
      </c>
      <c r="I25" s="12">
        <f>SUM(I5:I24)</f>
        <v>1661</v>
      </c>
      <c r="J25" s="12">
        <f>SUM(J5:J24)</f>
        <v>5353</v>
      </c>
      <c r="K25" s="12">
        <f>SUM(K5:K24)</f>
        <v>4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18</v>
      </c>
      <c r="D27" s="3"/>
      <c r="E27" s="3"/>
      <c r="F27" s="3"/>
      <c r="H27" s="2" t="s">
        <v>3</v>
      </c>
      <c r="I27" s="3" t="s">
        <v>19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/>
      <c r="C29" s="9"/>
      <c r="D29" s="9"/>
      <c r="E29" s="9"/>
      <c r="F29" s="9"/>
      <c r="G29" s="1">
        <v>1</v>
      </c>
      <c r="H29" s="9">
        <v>27</v>
      </c>
      <c r="I29" s="9"/>
      <c r="J29" s="9">
        <f aca="true" t="shared" si="2" ref="J29:J45">501-I29</f>
        <v>501</v>
      </c>
      <c r="K29" s="9">
        <v>1</v>
      </c>
      <c r="L29" s="9"/>
    </row>
    <row r="30" spans="1:12" ht="15.75" customHeight="1">
      <c r="A30" s="1">
        <v>2</v>
      </c>
      <c r="B30" s="9"/>
      <c r="C30" s="9"/>
      <c r="D30" s="9"/>
      <c r="E30" s="9"/>
      <c r="F30" s="9"/>
      <c r="G30" s="1">
        <v>2</v>
      </c>
      <c r="H30" s="9">
        <v>24</v>
      </c>
      <c r="I30" s="9">
        <v>4</v>
      </c>
      <c r="J30" s="9">
        <f t="shared" si="2"/>
        <v>497</v>
      </c>
      <c r="K30" s="9">
        <v>1</v>
      </c>
      <c r="L30" s="9"/>
    </row>
    <row r="31" spans="1:12" ht="15.75" customHeight="1">
      <c r="A31" s="1">
        <v>3</v>
      </c>
      <c r="B31" s="9"/>
      <c r="C31" s="9"/>
      <c r="D31" s="9"/>
      <c r="E31" s="9"/>
      <c r="F31" s="9"/>
      <c r="G31" s="1">
        <v>3</v>
      </c>
      <c r="H31" s="9">
        <v>28</v>
      </c>
      <c r="I31" s="9"/>
      <c r="J31" s="9">
        <f t="shared" si="2"/>
        <v>501</v>
      </c>
      <c r="K31" s="9">
        <v>1</v>
      </c>
      <c r="L31" s="9"/>
    </row>
    <row r="32" spans="1:12" ht="15.75" customHeight="1">
      <c r="A32" s="1">
        <v>4</v>
      </c>
      <c r="B32" s="9"/>
      <c r="C32" s="9"/>
      <c r="D32" s="9"/>
      <c r="E32" s="9"/>
      <c r="F32" s="9"/>
      <c r="G32" s="1">
        <v>4</v>
      </c>
      <c r="H32" s="9">
        <v>47</v>
      </c>
      <c r="I32" s="9"/>
      <c r="J32" s="9">
        <f t="shared" si="2"/>
        <v>501</v>
      </c>
      <c r="K32" s="9">
        <v>1</v>
      </c>
      <c r="L32" s="9"/>
    </row>
    <row r="33" spans="1:12" ht="15.75" customHeight="1">
      <c r="A33" s="1">
        <v>5</v>
      </c>
      <c r="B33" s="9"/>
      <c r="C33" s="9"/>
      <c r="D33" s="9"/>
      <c r="E33" s="9"/>
      <c r="F33" s="9"/>
      <c r="G33" s="1">
        <v>5</v>
      </c>
      <c r="H33" s="9">
        <v>30</v>
      </c>
      <c r="I33" s="9">
        <v>32</v>
      </c>
      <c r="J33" s="9">
        <f t="shared" si="2"/>
        <v>469</v>
      </c>
      <c r="K33" s="9"/>
      <c r="L33" s="9"/>
    </row>
    <row r="34" spans="1:12" ht="15.75" customHeight="1">
      <c r="A34" s="1">
        <v>6</v>
      </c>
      <c r="B34" s="9"/>
      <c r="C34" s="9"/>
      <c r="D34" s="9"/>
      <c r="E34" s="9"/>
      <c r="F34" s="9"/>
      <c r="G34" s="1">
        <v>6</v>
      </c>
      <c r="H34" s="9">
        <v>31</v>
      </c>
      <c r="I34" s="9"/>
      <c r="J34" s="9">
        <f t="shared" si="2"/>
        <v>501</v>
      </c>
      <c r="K34" s="9"/>
      <c r="L34" s="9"/>
    </row>
    <row r="35" spans="1:12" ht="15.75" customHeight="1">
      <c r="A35" s="1">
        <v>7</v>
      </c>
      <c r="B35" s="9"/>
      <c r="C35" s="9"/>
      <c r="D35" s="9"/>
      <c r="E35" s="9"/>
      <c r="F35" s="9"/>
      <c r="G35" s="1">
        <v>7</v>
      </c>
      <c r="H35" s="9">
        <v>36</v>
      </c>
      <c r="I35" s="9">
        <v>5</v>
      </c>
      <c r="J35" s="9">
        <f t="shared" si="2"/>
        <v>496</v>
      </c>
      <c r="K35" s="9"/>
      <c r="L35" s="9"/>
    </row>
    <row r="36" spans="1:12" ht="15.75" customHeight="1">
      <c r="A36" s="1">
        <v>8</v>
      </c>
      <c r="B36" s="9"/>
      <c r="C36" s="9"/>
      <c r="D36" s="9"/>
      <c r="E36" s="9"/>
      <c r="F36" s="9"/>
      <c r="G36" s="1">
        <v>8</v>
      </c>
      <c r="H36" s="9">
        <v>24</v>
      </c>
      <c r="I36" s="9">
        <v>139</v>
      </c>
      <c r="J36" s="9">
        <f t="shared" si="2"/>
        <v>362</v>
      </c>
      <c r="K36" s="9"/>
      <c r="L36" s="9"/>
    </row>
    <row r="37" spans="1:12" ht="15.75" customHeight="1">
      <c r="A37" s="1">
        <v>9</v>
      </c>
      <c r="B37" s="9"/>
      <c r="C37" s="9"/>
      <c r="D37" s="9"/>
      <c r="E37" s="9"/>
      <c r="F37" s="9"/>
      <c r="G37" s="1">
        <v>9</v>
      </c>
      <c r="H37" s="9">
        <v>48</v>
      </c>
      <c r="I37" s="9">
        <v>2</v>
      </c>
      <c r="J37" s="9">
        <f t="shared" si="2"/>
        <v>499</v>
      </c>
      <c r="K37" s="9">
        <v>1</v>
      </c>
      <c r="L37" s="9">
        <v>1</v>
      </c>
    </row>
    <row r="38" spans="1:12" ht="15.75" customHeight="1">
      <c r="A38" s="1">
        <v>10</v>
      </c>
      <c r="B38" s="9"/>
      <c r="C38" s="9"/>
      <c r="D38" s="9"/>
      <c r="E38" s="9"/>
      <c r="F38" s="9"/>
      <c r="G38" s="1">
        <v>10</v>
      </c>
      <c r="H38" s="9">
        <v>18</v>
      </c>
      <c r="I38" s="9">
        <v>120</v>
      </c>
      <c r="J38" s="9">
        <f t="shared" si="2"/>
        <v>381</v>
      </c>
      <c r="K38" s="9">
        <v>1</v>
      </c>
      <c r="L38" s="9"/>
    </row>
    <row r="39" spans="1:12" ht="15.75" customHeight="1">
      <c r="A39" s="1">
        <v>11</v>
      </c>
      <c r="B39" s="9"/>
      <c r="C39" s="9"/>
      <c r="D39" s="9"/>
      <c r="E39" s="9"/>
      <c r="F39" s="9"/>
      <c r="G39" s="1">
        <v>11</v>
      </c>
      <c r="H39" s="9">
        <v>27</v>
      </c>
      <c r="I39" s="9">
        <v>88</v>
      </c>
      <c r="J39" s="9">
        <f t="shared" si="2"/>
        <v>413</v>
      </c>
      <c r="K39" s="9"/>
      <c r="L39" s="9"/>
    </row>
    <row r="40" spans="1:12" ht="15.75" customHeight="1">
      <c r="A40" s="1">
        <v>12</v>
      </c>
      <c r="B40" s="9"/>
      <c r="C40" s="9"/>
      <c r="D40" s="9"/>
      <c r="E40" s="9"/>
      <c r="F40" s="9"/>
      <c r="G40" s="1">
        <v>12</v>
      </c>
      <c r="H40" s="9"/>
      <c r="I40" s="9"/>
      <c r="J40" s="9">
        <f t="shared" si="2"/>
        <v>501</v>
      </c>
      <c r="K40" s="9"/>
      <c r="L40" s="9"/>
    </row>
    <row r="41" spans="1:12" ht="15.75" customHeight="1">
      <c r="A41" s="1">
        <v>13</v>
      </c>
      <c r="B41" s="9"/>
      <c r="C41" s="9"/>
      <c r="D41" s="9"/>
      <c r="E41" s="9"/>
      <c r="F41" s="9"/>
      <c r="G41" s="1">
        <v>13</v>
      </c>
      <c r="H41" s="9">
        <v>27</v>
      </c>
      <c r="I41" s="9"/>
      <c r="J41" s="9">
        <f t="shared" si="2"/>
        <v>501</v>
      </c>
      <c r="K41" s="9">
        <v>1</v>
      </c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21</v>
      </c>
      <c r="I42" s="9">
        <v>90</v>
      </c>
      <c r="J42" s="9">
        <f t="shared" si="2"/>
        <v>411</v>
      </c>
      <c r="K42" s="9">
        <v>1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>
        <v>22</v>
      </c>
      <c r="I43" s="9"/>
      <c r="J43" s="9">
        <f t="shared" si="2"/>
        <v>501</v>
      </c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>
        <v>24</v>
      </c>
      <c r="I44" s="9">
        <v>169</v>
      </c>
      <c r="J44" s="9">
        <f t="shared" si="2"/>
        <v>332</v>
      </c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>
        <v>24</v>
      </c>
      <c r="I45" s="9">
        <v>66</v>
      </c>
      <c r="J45" s="9">
        <f t="shared" si="2"/>
        <v>435</v>
      </c>
      <c r="K45" s="9">
        <v>1</v>
      </c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0</v>
      </c>
      <c r="C49" s="12">
        <f>SUM(C29:C48)</f>
        <v>0</v>
      </c>
      <c r="D49" s="12">
        <f>SUM(D29:D48)</f>
        <v>0</v>
      </c>
      <c r="E49" s="12">
        <f>SUM(E29:E48)</f>
        <v>0</v>
      </c>
      <c r="F49" s="13">
        <f>SUM(F29:F48)</f>
        <v>0</v>
      </c>
      <c r="G49" s="4" t="s">
        <v>12</v>
      </c>
      <c r="H49" s="11">
        <f>SUM(H29:H48)</f>
        <v>458</v>
      </c>
      <c r="I49" s="12">
        <f>SUM(I29:I48)</f>
        <v>715</v>
      </c>
      <c r="J49" s="12">
        <f>SUM(J29:J48)</f>
        <v>7802</v>
      </c>
      <c r="K49" s="12">
        <f>SUM(K29:K48)</f>
        <v>9</v>
      </c>
      <c r="L49" s="13">
        <f>SUM(L29:L48)</f>
        <v>1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96</v>
      </c>
      <c r="B1" s="83"/>
      <c r="C1" s="83"/>
      <c r="D1" s="83"/>
      <c r="E1" s="83"/>
      <c r="F1" s="128"/>
      <c r="G1" s="128"/>
      <c r="H1" s="128"/>
      <c r="I1" s="128"/>
      <c r="J1" s="128"/>
      <c r="K1" s="85" t="str">
        <f>Kokku!K1</f>
        <v>8.voor</v>
      </c>
      <c r="L1" s="85"/>
      <c r="M1" s="85" t="str">
        <f>Kokku!M1</f>
        <v>Mai</v>
      </c>
      <c r="N1" s="84">
        <v>2007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65"/>
      <c r="B4" s="168">
        <v>1</v>
      </c>
      <c r="C4" s="91" t="str">
        <f>Kokku!C7</f>
        <v>Kristo Männik</v>
      </c>
      <c r="D4" s="91"/>
      <c r="E4" s="92"/>
      <c r="F4" s="159">
        <f>Kokku!F7</f>
        <v>423</v>
      </c>
      <c r="G4" s="159">
        <f>Kokku!G7</f>
        <v>8066</v>
      </c>
      <c r="H4" s="159">
        <f>Kokku!H7</f>
        <v>17</v>
      </c>
      <c r="I4" s="159">
        <f>Kokku!I7</f>
        <v>4</v>
      </c>
      <c r="J4" s="159">
        <f>Kokku!J7</f>
        <v>21</v>
      </c>
      <c r="K4" s="159">
        <f>Kokku!K7</f>
        <v>2</v>
      </c>
      <c r="L4" s="160">
        <f>Kokku!L7</f>
        <v>1.3529411764705883</v>
      </c>
      <c r="M4" s="126">
        <f>Kokku!M7</f>
        <v>19.06855791962175</v>
      </c>
      <c r="N4" s="127">
        <f>Kokku!N7</f>
        <v>23.06855791962175</v>
      </c>
    </row>
    <row r="5" spans="1:14" s="78" customFormat="1" ht="12.75">
      <c r="A5" s="166"/>
      <c r="B5" s="169">
        <v>2</v>
      </c>
      <c r="C5" s="93" t="str">
        <f>Kokku!C12</f>
        <v>Indrek Kalgan</v>
      </c>
      <c r="D5" s="93"/>
      <c r="E5" s="94"/>
      <c r="F5" s="161">
        <f>Kokku!F12</f>
        <v>450</v>
      </c>
      <c r="G5" s="161">
        <f>Kokku!G12</f>
        <v>8228</v>
      </c>
      <c r="H5" s="161">
        <f>Kokku!H12</f>
        <v>17</v>
      </c>
      <c r="I5" s="161">
        <f>Kokku!I12</f>
        <v>4</v>
      </c>
      <c r="J5" s="161">
        <f>Kokku!J12</f>
        <v>14</v>
      </c>
      <c r="K5" s="161">
        <f>Kokku!K12</f>
        <v>0</v>
      </c>
      <c r="L5" s="162">
        <f>Kokku!L12</f>
        <v>0.8235294117647058</v>
      </c>
      <c r="M5" s="116">
        <f>Kokku!M12</f>
        <v>18.284444444444443</v>
      </c>
      <c r="N5" s="115">
        <f>Kokku!N12</f>
        <v>22.284444444444443</v>
      </c>
    </row>
    <row r="6" spans="1:14" s="78" customFormat="1" ht="12.75">
      <c r="A6" s="166"/>
      <c r="B6" s="169">
        <v>3</v>
      </c>
      <c r="C6" s="93" t="str">
        <f>Kokku!C28</f>
        <v>Nikolai Harin</v>
      </c>
      <c r="D6" s="93"/>
      <c r="E6" s="94"/>
      <c r="F6" s="161">
        <f>Kokku!F28</f>
        <v>362</v>
      </c>
      <c r="G6" s="161">
        <f>Kokku!G28</f>
        <v>6505</v>
      </c>
      <c r="H6" s="161">
        <f>Kokku!H28</f>
        <v>13</v>
      </c>
      <c r="I6" s="161">
        <f>Kokku!I28</f>
        <v>4</v>
      </c>
      <c r="J6" s="161">
        <f>Kokku!J28</f>
        <v>16</v>
      </c>
      <c r="K6" s="161">
        <f>Kokku!K28</f>
        <v>0</v>
      </c>
      <c r="L6" s="162">
        <f>Kokku!L28</f>
        <v>1.2307692307692308</v>
      </c>
      <c r="M6" s="116">
        <f>Kokku!M28</f>
        <v>17.96961325966851</v>
      </c>
      <c r="N6" s="118">
        <f>Kokku!N28</f>
        <v>21.96961325966851</v>
      </c>
    </row>
    <row r="7" spans="1:14" s="78" customFormat="1" ht="12.75">
      <c r="A7" s="166"/>
      <c r="B7" s="169">
        <v>4</v>
      </c>
      <c r="C7" s="93" t="str">
        <f>Kokku!C48</f>
        <v>Fred Endrekson</v>
      </c>
      <c r="D7" s="93"/>
      <c r="E7" s="94"/>
      <c r="F7" s="161">
        <f>Kokku!F48</f>
        <v>488</v>
      </c>
      <c r="G7" s="161">
        <f>Kokku!G48</f>
        <v>8433</v>
      </c>
      <c r="H7" s="161">
        <f>Kokku!H48</f>
        <v>17</v>
      </c>
      <c r="I7" s="161">
        <f>Kokku!I48</f>
        <v>4</v>
      </c>
      <c r="J7" s="161">
        <f>Kokku!J48</f>
        <v>18</v>
      </c>
      <c r="K7" s="161">
        <f>Kokku!K48</f>
        <v>1</v>
      </c>
      <c r="L7" s="162">
        <f>Kokku!L48</f>
        <v>1.1176470588235294</v>
      </c>
      <c r="M7" s="116">
        <f>Kokku!M48</f>
        <v>17.28073770491803</v>
      </c>
      <c r="N7" s="118">
        <f>Kokku!N48</f>
        <v>21.28073770491803</v>
      </c>
    </row>
    <row r="8" spans="1:14" s="78" customFormat="1" ht="12.75">
      <c r="A8" s="166"/>
      <c r="B8" s="169">
        <v>5</v>
      </c>
      <c r="C8" s="93" t="str">
        <f>Kokku!C40</f>
        <v>Vahur Luuk</v>
      </c>
      <c r="D8" s="93"/>
      <c r="E8" s="94"/>
      <c r="F8" s="161">
        <f>Kokku!F40</f>
        <v>464</v>
      </c>
      <c r="G8" s="161">
        <f>Kokku!G40</f>
        <v>8738</v>
      </c>
      <c r="H8" s="161">
        <f>Kokku!H40</f>
        <v>18</v>
      </c>
      <c r="I8" s="161">
        <f>Kokku!I40</f>
        <v>2</v>
      </c>
      <c r="J8" s="161">
        <f>Kokku!J40</f>
        <v>17</v>
      </c>
      <c r="K8" s="161">
        <f>Kokku!K40</f>
        <v>0</v>
      </c>
      <c r="L8" s="162">
        <f>Kokku!L40</f>
        <v>0.9444444444444444</v>
      </c>
      <c r="M8" s="116">
        <f>Kokku!M40</f>
        <v>18.83189655172414</v>
      </c>
      <c r="N8" s="118">
        <f>Kokku!N40</f>
        <v>20.83189655172414</v>
      </c>
    </row>
    <row r="9" spans="1:14" s="78" customFormat="1" ht="12.75">
      <c r="A9" s="166"/>
      <c r="B9" s="169">
        <v>6</v>
      </c>
      <c r="C9" s="93" t="str">
        <f>Kokku!C41</f>
        <v>Tarvi Tõnnis</v>
      </c>
      <c r="D9" s="93"/>
      <c r="E9" s="94"/>
      <c r="F9" s="161">
        <f>Kokku!F41</f>
        <v>477</v>
      </c>
      <c r="G9" s="161">
        <f>Kokku!G41</f>
        <v>8491</v>
      </c>
      <c r="H9" s="161">
        <f>Kokku!H41</f>
        <v>18</v>
      </c>
      <c r="I9" s="161">
        <f>Kokku!I41</f>
        <v>3</v>
      </c>
      <c r="J9" s="161">
        <f>Kokku!J41</f>
        <v>21</v>
      </c>
      <c r="K9" s="161">
        <f>Kokku!K41</f>
        <v>1</v>
      </c>
      <c r="L9" s="162">
        <f>Kokku!L41</f>
        <v>1.2222222222222223</v>
      </c>
      <c r="M9" s="116">
        <f>Kokku!M41</f>
        <v>17.80083857442348</v>
      </c>
      <c r="N9" s="118">
        <f>Kokku!N41</f>
        <v>20.80083857442348</v>
      </c>
    </row>
    <row r="10" spans="1:14" s="78" customFormat="1" ht="12.75" customHeight="1">
      <c r="A10" s="166"/>
      <c r="B10" s="169">
        <v>7</v>
      </c>
      <c r="C10" s="93" t="str">
        <f>Kokku!C16</f>
        <v>Indrek Saar</v>
      </c>
      <c r="D10" s="93"/>
      <c r="E10" s="94"/>
      <c r="F10" s="161">
        <f>Kokku!F16</f>
        <v>557</v>
      </c>
      <c r="G10" s="161">
        <f>Kokku!G16</f>
        <v>9272</v>
      </c>
      <c r="H10" s="161">
        <f>Kokku!H16</f>
        <v>19</v>
      </c>
      <c r="I10" s="161">
        <f>Kokku!I16</f>
        <v>4</v>
      </c>
      <c r="J10" s="161">
        <f>Kokku!J16</f>
        <v>20</v>
      </c>
      <c r="K10" s="161">
        <f>Kokku!K16</f>
        <v>0</v>
      </c>
      <c r="L10" s="162">
        <f>Kokku!L16</f>
        <v>1.0526315789473684</v>
      </c>
      <c r="M10" s="116">
        <f>Kokku!M16</f>
        <v>16.646319569120287</v>
      </c>
      <c r="N10" s="118">
        <f>Kokku!N16</f>
        <v>20.646319569120287</v>
      </c>
    </row>
    <row r="11" spans="1:14" s="78" customFormat="1" ht="12.75">
      <c r="A11" s="166"/>
      <c r="B11" s="169">
        <v>8</v>
      </c>
      <c r="C11" s="93" t="str">
        <f>Kokku!C17</f>
        <v>Erki Selling</v>
      </c>
      <c r="D11" s="93"/>
      <c r="E11" s="94"/>
      <c r="F11" s="161">
        <f>Kokku!F17</f>
        <v>467</v>
      </c>
      <c r="G11" s="161">
        <f>Kokku!G17</f>
        <v>7979</v>
      </c>
      <c r="H11" s="161">
        <f>Kokku!H17</f>
        <v>17</v>
      </c>
      <c r="I11" s="161">
        <f>Kokku!I17</f>
        <v>3</v>
      </c>
      <c r="J11" s="161">
        <f>Kokku!J17</f>
        <v>8</v>
      </c>
      <c r="K11" s="161">
        <f>Kokku!K17</f>
        <v>0</v>
      </c>
      <c r="L11" s="162">
        <f>Kokku!L17</f>
        <v>0.47058823529411764</v>
      </c>
      <c r="M11" s="116">
        <f>Kokku!M17</f>
        <v>17.085653104925054</v>
      </c>
      <c r="N11" s="118">
        <f>Kokku!N17</f>
        <v>20.085653104925054</v>
      </c>
    </row>
    <row r="12" spans="1:14" s="78" customFormat="1" ht="12.75">
      <c r="A12" s="166"/>
      <c r="B12" s="169">
        <v>9</v>
      </c>
      <c r="C12" s="93" t="str">
        <f>Kokku!C23</f>
        <v>Tarmo Pütsepp</v>
      </c>
      <c r="D12" s="93"/>
      <c r="E12" s="94"/>
      <c r="F12" s="161">
        <f>Kokku!F23</f>
        <v>436</v>
      </c>
      <c r="G12" s="161">
        <f>Kokku!G23</f>
        <v>7882</v>
      </c>
      <c r="H12" s="161">
        <f>Kokku!H23</f>
        <v>17</v>
      </c>
      <c r="I12" s="161">
        <f>Kokku!I23</f>
        <v>2</v>
      </c>
      <c r="J12" s="161">
        <f>Kokku!J23</f>
        <v>16</v>
      </c>
      <c r="K12" s="161">
        <f>Kokku!K23</f>
        <v>0</v>
      </c>
      <c r="L12" s="162">
        <f>Kokku!L23</f>
        <v>0.9411764705882353</v>
      </c>
      <c r="M12" s="116">
        <f>Kokku!M23</f>
        <v>18.077981651376145</v>
      </c>
      <c r="N12" s="118">
        <f>Kokku!N23</f>
        <v>20.077981651376145</v>
      </c>
    </row>
    <row r="13" spans="1:14" s="78" customFormat="1" ht="12.75">
      <c r="A13" s="166"/>
      <c r="B13" s="169">
        <v>10</v>
      </c>
      <c r="C13" s="93" t="str">
        <f>Kokku!C5</f>
        <v>Kaido Põldma</v>
      </c>
      <c r="D13" s="93"/>
      <c r="E13" s="94"/>
      <c r="F13" s="161">
        <f>Kokku!F5</f>
        <v>544</v>
      </c>
      <c r="G13" s="161">
        <f>Kokku!G5</f>
        <v>9287</v>
      </c>
      <c r="H13" s="161">
        <f>Kokku!H5</f>
        <v>19</v>
      </c>
      <c r="I13" s="161">
        <f>Kokku!I5</f>
        <v>3</v>
      </c>
      <c r="J13" s="161">
        <f>Kokku!J5</f>
        <v>16</v>
      </c>
      <c r="K13" s="161">
        <f>Kokku!K5</f>
        <v>0</v>
      </c>
      <c r="L13" s="162">
        <f>Kokku!L5</f>
        <v>0.8421052631578947</v>
      </c>
      <c r="M13" s="116">
        <f>Kokku!M5</f>
        <v>17.071691176470587</v>
      </c>
      <c r="N13" s="118">
        <f>Kokku!N5</f>
        <v>20.071691176470587</v>
      </c>
    </row>
    <row r="14" spans="1:14" s="78" customFormat="1" ht="12.75">
      <c r="A14" s="166"/>
      <c r="B14" s="169">
        <v>11</v>
      </c>
      <c r="C14" s="93" t="str">
        <f>Kokku!C35</f>
        <v>Rando Kadopa</v>
      </c>
      <c r="D14" s="93"/>
      <c r="E14" s="94"/>
      <c r="F14" s="161">
        <f>Kokku!F35</f>
        <v>461</v>
      </c>
      <c r="G14" s="161">
        <f>Kokku!G35</f>
        <v>7919</v>
      </c>
      <c r="H14" s="161">
        <f>Kokku!H35</f>
        <v>17</v>
      </c>
      <c r="I14" s="161">
        <f>Kokku!I35</f>
        <v>2</v>
      </c>
      <c r="J14" s="161">
        <f>Kokku!J35</f>
        <v>18</v>
      </c>
      <c r="K14" s="161">
        <f>Kokku!K35</f>
        <v>0</v>
      </c>
      <c r="L14" s="162">
        <f>Kokku!L35</f>
        <v>1.0588235294117647</v>
      </c>
      <c r="M14" s="116">
        <f>Kokku!M35</f>
        <v>17.177874186550977</v>
      </c>
      <c r="N14" s="118">
        <f>Kokku!N35</f>
        <v>19.177874186550977</v>
      </c>
    </row>
    <row r="15" spans="1:14" s="78" customFormat="1" ht="12.75">
      <c r="A15" s="166"/>
      <c r="B15" s="169">
        <v>12</v>
      </c>
      <c r="C15" s="93" t="str">
        <f>Kokku!C20</f>
        <v>Viljar Niiholm</v>
      </c>
      <c r="D15" s="93"/>
      <c r="E15" s="94"/>
      <c r="F15" s="161">
        <f>Kokku!F20</f>
        <v>524</v>
      </c>
      <c r="G15" s="161">
        <f>Kokku!G20</f>
        <v>8771</v>
      </c>
      <c r="H15" s="161">
        <f>Kokku!H20</f>
        <v>18</v>
      </c>
      <c r="I15" s="161">
        <f>Kokku!I20</f>
        <v>2</v>
      </c>
      <c r="J15" s="161">
        <f>Kokku!J20</f>
        <v>18</v>
      </c>
      <c r="K15" s="161">
        <f>Kokku!K20</f>
        <v>0</v>
      </c>
      <c r="L15" s="162">
        <f>Kokku!L20</f>
        <v>1</v>
      </c>
      <c r="M15" s="116">
        <f>Kokku!M20</f>
        <v>16.73854961832061</v>
      </c>
      <c r="N15" s="118">
        <f>Kokku!N20</f>
        <v>18.73854961832061</v>
      </c>
    </row>
    <row r="16" spans="1:14" s="78" customFormat="1" ht="12.75" customHeight="1">
      <c r="A16" s="166"/>
      <c r="B16" s="169">
        <v>13</v>
      </c>
      <c r="C16" s="93" t="str">
        <f>Kokku!C46</f>
        <v>Margus Kuuskemäe</v>
      </c>
      <c r="D16" s="93"/>
      <c r="E16" s="94"/>
      <c r="F16" s="161">
        <f>Kokku!F46</f>
        <v>413</v>
      </c>
      <c r="G16" s="161">
        <f>Kokku!G46</f>
        <v>6420</v>
      </c>
      <c r="H16" s="161">
        <f>Kokku!H46</f>
        <v>14</v>
      </c>
      <c r="I16" s="161">
        <f>Kokku!I46</f>
        <v>3</v>
      </c>
      <c r="J16" s="161">
        <f>Kokku!J46</f>
        <v>8</v>
      </c>
      <c r="K16" s="161">
        <f>Kokku!K46</f>
        <v>0</v>
      </c>
      <c r="L16" s="162">
        <f>Kokku!L46</f>
        <v>0.5714285714285714</v>
      </c>
      <c r="M16" s="116">
        <f>Kokku!M46</f>
        <v>15.544794188861985</v>
      </c>
      <c r="N16" s="118">
        <f>Kokku!N46</f>
        <v>18.544794188861985</v>
      </c>
    </row>
    <row r="17" spans="1:14" s="78" customFormat="1" ht="12.75">
      <c r="A17" s="166"/>
      <c r="B17" s="169">
        <v>14</v>
      </c>
      <c r="C17" s="93" t="str">
        <f>Kokku!C30</f>
        <v>Ivo Birk</v>
      </c>
      <c r="D17" s="93"/>
      <c r="E17" s="94"/>
      <c r="F17" s="161">
        <f>Kokku!F30</f>
        <v>446</v>
      </c>
      <c r="G17" s="161">
        <f>Kokku!G30</f>
        <v>7267</v>
      </c>
      <c r="H17" s="161">
        <f>Kokku!H30</f>
        <v>15</v>
      </c>
      <c r="I17" s="161">
        <f>Kokku!I30</f>
        <v>2</v>
      </c>
      <c r="J17" s="161">
        <f>Kokku!J30</f>
        <v>10</v>
      </c>
      <c r="K17" s="161">
        <f>Kokku!K30</f>
        <v>0</v>
      </c>
      <c r="L17" s="162">
        <f>Kokku!L30</f>
        <v>0.6666666666666666</v>
      </c>
      <c r="M17" s="116">
        <f>Kokku!M30</f>
        <v>16.293721973094172</v>
      </c>
      <c r="N17" s="118">
        <f>Kokku!N30</f>
        <v>18.293721973094172</v>
      </c>
    </row>
    <row r="18" spans="1:14" s="78" customFormat="1" ht="12.75">
      <c r="A18" s="166"/>
      <c r="B18" s="169">
        <v>15</v>
      </c>
      <c r="C18" s="93" t="str">
        <f>Kokku!C11</f>
        <v>Hannes Hanimägi</v>
      </c>
      <c r="D18" s="93"/>
      <c r="E18" s="94"/>
      <c r="F18" s="161">
        <f>Kokku!F11</f>
        <v>524</v>
      </c>
      <c r="G18" s="161">
        <f>Kokku!G11</f>
        <v>8302</v>
      </c>
      <c r="H18" s="161">
        <f>Kokku!H11</f>
        <v>18</v>
      </c>
      <c r="I18" s="161">
        <f>Kokku!I11</f>
        <v>2</v>
      </c>
      <c r="J18" s="161">
        <f>Kokku!J11</f>
        <v>8</v>
      </c>
      <c r="K18" s="161">
        <f>Kokku!K11</f>
        <v>0</v>
      </c>
      <c r="L18" s="162">
        <f>Kokku!L11</f>
        <v>0.4444444444444444</v>
      </c>
      <c r="M18" s="116">
        <f>Kokku!M11</f>
        <v>15.84351145038168</v>
      </c>
      <c r="N18" s="118">
        <f>Kokku!N11</f>
        <v>17.84351145038168</v>
      </c>
    </row>
    <row r="19" spans="1:14" s="78" customFormat="1" ht="12.75">
      <c r="A19" s="166"/>
      <c r="B19" s="169">
        <v>16</v>
      </c>
      <c r="C19" s="93" t="str">
        <f>Kokku!C22</f>
        <v>Priit Reinart</v>
      </c>
      <c r="D19" s="93"/>
      <c r="E19" s="94"/>
      <c r="F19" s="161">
        <f>Kokku!F22</f>
        <v>442</v>
      </c>
      <c r="G19" s="161">
        <f>Kokku!G22</f>
        <v>7200</v>
      </c>
      <c r="H19" s="161">
        <f>Kokku!H22</f>
        <v>16</v>
      </c>
      <c r="I19" s="161">
        <f>Kokku!I22</f>
        <v>1</v>
      </c>
      <c r="J19" s="161">
        <f>Kokku!J22</f>
        <v>10</v>
      </c>
      <c r="K19" s="161">
        <f>Kokku!K22</f>
        <v>0</v>
      </c>
      <c r="L19" s="162">
        <f>Kokku!L22</f>
        <v>0.625</v>
      </c>
      <c r="M19" s="116">
        <f>Kokku!M22</f>
        <v>16.289592760180994</v>
      </c>
      <c r="N19" s="118">
        <f>Kokku!N22</f>
        <v>17.289592760180994</v>
      </c>
    </row>
    <row r="20" spans="1:14" s="78" customFormat="1" ht="12.75">
      <c r="A20" s="166"/>
      <c r="B20" s="169">
        <v>17</v>
      </c>
      <c r="C20" s="93" t="str">
        <f>Kokku!C38</f>
        <v>Raimo Põld</v>
      </c>
      <c r="D20" s="93"/>
      <c r="E20" s="94"/>
      <c r="F20" s="161">
        <f>Kokku!F38</f>
        <v>434</v>
      </c>
      <c r="G20" s="161">
        <f>Kokku!G38</f>
        <v>7063</v>
      </c>
      <c r="H20" s="161">
        <f>Kokku!H38</f>
        <v>15</v>
      </c>
      <c r="I20" s="161">
        <f>Kokku!I38</f>
        <v>1</v>
      </c>
      <c r="J20" s="161">
        <f>Kokku!J38</f>
        <v>11</v>
      </c>
      <c r="K20" s="161">
        <f>Kokku!K38</f>
        <v>0</v>
      </c>
      <c r="L20" s="162">
        <f>Kokku!L38</f>
        <v>0.7333333333333333</v>
      </c>
      <c r="M20" s="116">
        <f>Kokku!M38</f>
        <v>16.274193548387096</v>
      </c>
      <c r="N20" s="118">
        <f>Kokku!N38</f>
        <v>17.274193548387096</v>
      </c>
    </row>
    <row r="21" spans="1:14" s="78" customFormat="1" ht="12.75">
      <c r="A21" s="166"/>
      <c r="B21" s="169">
        <v>18</v>
      </c>
      <c r="C21" s="93" t="str">
        <f>Kokku!C8</f>
        <v>Tõnno Tõrs</v>
      </c>
      <c r="D21" s="93"/>
      <c r="E21" s="94"/>
      <c r="F21" s="161">
        <f>Kokku!F8</f>
        <v>451</v>
      </c>
      <c r="G21" s="161">
        <f>Kokku!G8</f>
        <v>7236</v>
      </c>
      <c r="H21" s="161">
        <f>Kokku!H8</f>
        <v>16</v>
      </c>
      <c r="I21" s="161">
        <f>Kokku!I8</f>
        <v>1</v>
      </c>
      <c r="J21" s="161">
        <f>Kokku!J8</f>
        <v>16</v>
      </c>
      <c r="K21" s="161">
        <f>Kokku!K8</f>
        <v>0</v>
      </c>
      <c r="L21" s="162">
        <f>Kokku!L8</f>
        <v>1</v>
      </c>
      <c r="M21" s="116">
        <f>Kokku!M8</f>
        <v>16.044345898004433</v>
      </c>
      <c r="N21" s="118">
        <f>Kokku!N8</f>
        <v>17.044345898004433</v>
      </c>
    </row>
    <row r="22" spans="1:14" s="78" customFormat="1" ht="12.75" customHeight="1">
      <c r="A22" s="166"/>
      <c r="B22" s="169">
        <v>19</v>
      </c>
      <c r="C22" s="93" t="str">
        <f>Kokku!C43</f>
        <v>Martin Meriküla</v>
      </c>
      <c r="D22" s="93"/>
      <c r="E22" s="94"/>
      <c r="F22" s="161">
        <f>Kokku!F43</f>
        <v>594</v>
      </c>
      <c r="G22" s="161">
        <f>Kokku!G43</f>
        <v>8841</v>
      </c>
      <c r="H22" s="161">
        <f>Kokku!H43</f>
        <v>18</v>
      </c>
      <c r="I22" s="161">
        <f>Kokku!I43</f>
        <v>2</v>
      </c>
      <c r="J22" s="161">
        <f>Kokku!J43</f>
        <v>14</v>
      </c>
      <c r="K22" s="161">
        <f>Kokku!K43</f>
        <v>0</v>
      </c>
      <c r="L22" s="162">
        <f>Kokku!L43</f>
        <v>0.7777777777777778</v>
      </c>
      <c r="M22" s="116">
        <f>Kokku!M43</f>
        <v>14.883838383838384</v>
      </c>
      <c r="N22" s="118">
        <f>Kokku!N43</f>
        <v>16.883838383838384</v>
      </c>
    </row>
    <row r="23" spans="1:14" s="78" customFormat="1" ht="12.75">
      <c r="A23" s="166"/>
      <c r="B23" s="169">
        <v>20</v>
      </c>
      <c r="C23" s="93" t="str">
        <f>Kokku!C54</f>
        <v>Alo Allemann</v>
      </c>
      <c r="D23" s="93"/>
      <c r="E23" s="94"/>
      <c r="F23" s="161">
        <f>Kokku!F54</f>
        <v>541</v>
      </c>
      <c r="G23" s="161">
        <f>Kokku!G54</f>
        <v>8169</v>
      </c>
      <c r="H23" s="161">
        <f>Kokku!H54</f>
        <v>18</v>
      </c>
      <c r="I23" s="161">
        <f>Kokku!I54</f>
        <v>1</v>
      </c>
      <c r="J23" s="161">
        <f>Kokku!J54</f>
        <v>11</v>
      </c>
      <c r="K23" s="161">
        <f>Kokku!K54</f>
        <v>0</v>
      </c>
      <c r="L23" s="162">
        <f>Kokku!L54</f>
        <v>0.6111111111111112</v>
      </c>
      <c r="M23" s="116">
        <f>Kokku!M54</f>
        <v>15.099815157116451</v>
      </c>
      <c r="N23" s="118">
        <f>Kokku!N54</f>
        <v>16.099815157116453</v>
      </c>
    </row>
    <row r="24" spans="1:14" s="78" customFormat="1" ht="12.75">
      <c r="A24" s="166"/>
      <c r="B24" s="169">
        <v>21</v>
      </c>
      <c r="C24" s="93" t="str">
        <f>Kokku!C31</f>
        <v>Uve Kruusamäe</v>
      </c>
      <c r="D24" s="93"/>
      <c r="E24" s="94"/>
      <c r="F24" s="161">
        <f>Kokku!F31</f>
        <v>196</v>
      </c>
      <c r="G24" s="161">
        <f>Kokku!G31</f>
        <v>2889</v>
      </c>
      <c r="H24" s="161">
        <f>Kokku!H31</f>
        <v>6</v>
      </c>
      <c r="I24" s="161">
        <f>Kokku!I31</f>
        <v>1</v>
      </c>
      <c r="J24" s="161">
        <f>Kokku!J31</f>
        <v>3</v>
      </c>
      <c r="K24" s="161">
        <f>Kokku!K31</f>
        <v>0</v>
      </c>
      <c r="L24" s="162">
        <f>Kokku!L31</f>
        <v>0.5</v>
      </c>
      <c r="M24" s="116">
        <f>Kokku!M31</f>
        <v>14.739795918367347</v>
      </c>
      <c r="N24" s="118">
        <f>Kokku!N31</f>
        <v>15.739795918367347</v>
      </c>
    </row>
    <row r="25" spans="1:14" s="78" customFormat="1" ht="12.75">
      <c r="A25" s="166"/>
      <c r="B25" s="169">
        <v>22</v>
      </c>
      <c r="C25" s="93" t="str">
        <f>Kokku!C52</f>
        <v>Arvi Ott</v>
      </c>
      <c r="D25" s="93"/>
      <c r="E25" s="94"/>
      <c r="F25" s="161">
        <f>Kokku!F52</f>
        <v>486</v>
      </c>
      <c r="G25" s="161">
        <f>Kokku!G52</f>
        <v>6525</v>
      </c>
      <c r="H25" s="161">
        <f>Kokku!H52</f>
        <v>14</v>
      </c>
      <c r="I25" s="161">
        <f>Kokku!I52</f>
        <v>2</v>
      </c>
      <c r="J25" s="161">
        <f>Kokku!J52</f>
        <v>1</v>
      </c>
      <c r="K25" s="161">
        <f>Kokku!K52</f>
        <v>1</v>
      </c>
      <c r="L25" s="162">
        <f>Kokku!L52</f>
        <v>0.14285714285714285</v>
      </c>
      <c r="M25" s="116">
        <f>Kokku!M52</f>
        <v>13.425925925925926</v>
      </c>
      <c r="N25" s="118">
        <f>Kokku!N52</f>
        <v>15.425925925925926</v>
      </c>
    </row>
    <row r="26" spans="1:14" s="78" customFormat="1" ht="12.75">
      <c r="A26" s="166"/>
      <c r="B26" s="169">
        <v>23</v>
      </c>
      <c r="C26" s="93" t="str">
        <f>Kokku!C24</f>
        <v>Alar Jürisson</v>
      </c>
      <c r="D26" s="93"/>
      <c r="E26" s="94"/>
      <c r="F26" s="161">
        <f>Kokku!F24</f>
        <v>568</v>
      </c>
      <c r="G26" s="161">
        <f>Kokku!G24</f>
        <v>8614</v>
      </c>
      <c r="H26" s="161">
        <f>Kokku!H24</f>
        <v>19</v>
      </c>
      <c r="I26" s="161">
        <f>Kokku!I24</f>
        <v>0</v>
      </c>
      <c r="J26" s="161">
        <f>Kokku!J24</f>
        <v>14</v>
      </c>
      <c r="K26" s="161">
        <f>Kokku!K24</f>
        <v>0</v>
      </c>
      <c r="L26" s="162">
        <f>Kokku!L24</f>
        <v>0.7368421052631579</v>
      </c>
      <c r="M26" s="116">
        <f>Kokku!M24</f>
        <v>15.165492957746478</v>
      </c>
      <c r="N26" s="118">
        <f>Kokku!N24</f>
        <v>15.165492957746478</v>
      </c>
    </row>
    <row r="27" spans="1:14" s="78" customFormat="1" ht="12.75">
      <c r="A27" s="166"/>
      <c r="B27" s="169">
        <v>24</v>
      </c>
      <c r="C27" s="93" t="str">
        <f>Kokku!C29</f>
        <v>Sven Näpping</v>
      </c>
      <c r="D27" s="93"/>
      <c r="E27" s="94"/>
      <c r="F27" s="161">
        <f>Kokku!F29</f>
        <v>102</v>
      </c>
      <c r="G27" s="161">
        <f>Kokku!G29</f>
        <v>1424</v>
      </c>
      <c r="H27" s="161">
        <f>Kokku!H29</f>
        <v>3</v>
      </c>
      <c r="I27" s="161">
        <f>Kokku!I29</f>
        <v>1</v>
      </c>
      <c r="J27" s="161">
        <f>Kokku!J29</f>
        <v>1</v>
      </c>
      <c r="K27" s="161">
        <f>Kokku!K29</f>
        <v>0</v>
      </c>
      <c r="L27" s="162">
        <f>Kokku!L29</f>
        <v>0.3333333333333333</v>
      </c>
      <c r="M27" s="116">
        <f>Kokku!M29</f>
        <v>13.96078431372549</v>
      </c>
      <c r="N27" s="118">
        <f>Kokku!N29</f>
        <v>14.96078431372549</v>
      </c>
    </row>
    <row r="28" spans="1:14" s="78" customFormat="1" ht="12.75" customHeight="1">
      <c r="A28" s="166"/>
      <c r="B28" s="169">
        <v>25</v>
      </c>
      <c r="C28" s="93" t="str">
        <f>Kokku!C37</f>
        <v>Reili Roodla</v>
      </c>
      <c r="D28" s="93"/>
      <c r="E28" s="94"/>
      <c r="F28" s="161">
        <f>Kokku!F37</f>
        <v>566</v>
      </c>
      <c r="G28" s="161">
        <f>Kokku!G37</f>
        <v>7787</v>
      </c>
      <c r="H28" s="161">
        <f>Kokku!H37</f>
        <v>18</v>
      </c>
      <c r="I28" s="161">
        <f>Kokku!I37</f>
        <v>0</v>
      </c>
      <c r="J28" s="161">
        <f>Kokku!J37</f>
        <v>7</v>
      </c>
      <c r="K28" s="161">
        <f>Kokku!K37</f>
        <v>0</v>
      </c>
      <c r="L28" s="162">
        <f>Kokku!L37</f>
        <v>0.3888888888888889</v>
      </c>
      <c r="M28" s="116">
        <f>Kokku!M37</f>
        <v>13.757950530035336</v>
      </c>
      <c r="N28" s="118">
        <f>Kokku!N37</f>
        <v>13.757950530035336</v>
      </c>
    </row>
    <row r="29" spans="1:14" s="78" customFormat="1" ht="12.75">
      <c r="A29" s="166"/>
      <c r="B29" s="169">
        <v>26</v>
      </c>
      <c r="C29" s="93" t="str">
        <f>Kokku!C10</f>
        <v>Vahur Puusta</v>
      </c>
      <c r="D29" s="93"/>
      <c r="E29" s="94"/>
      <c r="F29" s="161">
        <f>Kokku!F10</f>
        <v>481</v>
      </c>
      <c r="G29" s="161">
        <f>Kokku!G10</f>
        <v>6579</v>
      </c>
      <c r="H29" s="161">
        <f>Kokku!H10</f>
        <v>15</v>
      </c>
      <c r="I29" s="161">
        <f>Kokku!I10</f>
        <v>0</v>
      </c>
      <c r="J29" s="161">
        <f>Kokku!J10</f>
        <v>6</v>
      </c>
      <c r="K29" s="161">
        <f>Kokku!K10</f>
        <v>0</v>
      </c>
      <c r="L29" s="162">
        <f>Kokku!L10</f>
        <v>0.4</v>
      </c>
      <c r="M29" s="116">
        <f>Kokku!M10</f>
        <v>13.677754677754677</v>
      </c>
      <c r="N29" s="118">
        <f>Kokku!N10</f>
        <v>13.677754677754677</v>
      </c>
    </row>
    <row r="30" spans="1:14" s="78" customFormat="1" ht="12.75">
      <c r="A30" s="166"/>
      <c r="B30" s="169">
        <v>27</v>
      </c>
      <c r="C30" s="93" t="str">
        <f>Kokku!C49</f>
        <v>Marge Piik</v>
      </c>
      <c r="D30" s="93"/>
      <c r="E30" s="94"/>
      <c r="F30" s="161">
        <f>Kokku!F49</f>
        <v>328</v>
      </c>
      <c r="G30" s="161">
        <f>Kokku!G49</f>
        <v>4075</v>
      </c>
      <c r="H30" s="161">
        <f>Kokku!H49</f>
        <v>10</v>
      </c>
      <c r="I30" s="161">
        <f>Kokku!I49</f>
        <v>1</v>
      </c>
      <c r="J30" s="161">
        <f>Kokku!J49</f>
        <v>1</v>
      </c>
      <c r="K30" s="161">
        <f>Kokku!K49</f>
        <v>0</v>
      </c>
      <c r="L30" s="162">
        <f>Kokku!L49</f>
        <v>0.1</v>
      </c>
      <c r="M30" s="116">
        <f>Kokku!M49</f>
        <v>12.423780487804878</v>
      </c>
      <c r="N30" s="118">
        <f>Kokku!N49</f>
        <v>13.423780487804878</v>
      </c>
    </row>
    <row r="31" spans="1:14" s="78" customFormat="1" ht="12.75">
      <c r="A31" s="166"/>
      <c r="B31" s="169">
        <v>28</v>
      </c>
      <c r="C31" s="93" t="str">
        <f>Kokku!C53</f>
        <v>Meelis Aule</v>
      </c>
      <c r="D31" s="93"/>
      <c r="E31" s="94"/>
      <c r="F31" s="161">
        <f>Kokku!F53</f>
        <v>0</v>
      </c>
      <c r="G31" s="161">
        <f>Kokku!G53</f>
        <v>0</v>
      </c>
      <c r="H31" s="161">
        <f>Kokku!H53</f>
        <v>0</v>
      </c>
      <c r="I31" s="161">
        <f>Kokku!I53</f>
        <v>0</v>
      </c>
      <c r="J31" s="161">
        <f>Kokku!J53</f>
        <v>0</v>
      </c>
      <c r="K31" s="161">
        <f>Kokku!K53</f>
        <v>0</v>
      </c>
      <c r="L31" s="162">
        <f>Kokku!L53</f>
        <v>0</v>
      </c>
      <c r="M31" s="116">
        <f>Kokku!M53</f>
        <v>0</v>
      </c>
      <c r="N31" s="118">
        <f>Kokku!N53</f>
        <v>0</v>
      </c>
    </row>
    <row r="32" spans="1:14" s="78" customFormat="1" ht="12.75">
      <c r="A32" s="166"/>
      <c r="B32" s="169">
        <v>29</v>
      </c>
      <c r="C32" s="93" t="str">
        <f>Kokku!C36</f>
        <v>Raido Kadopa</v>
      </c>
      <c r="D32" s="93"/>
      <c r="E32" s="94"/>
      <c r="F32" s="161">
        <f>Kokku!F36</f>
        <v>0</v>
      </c>
      <c r="G32" s="161">
        <f>Kokku!G36</f>
        <v>0</v>
      </c>
      <c r="H32" s="161">
        <f>Kokku!H36</f>
        <v>0</v>
      </c>
      <c r="I32" s="161">
        <f>Kokku!I36</f>
        <v>0</v>
      </c>
      <c r="J32" s="161">
        <f>Kokku!J36</f>
        <v>0</v>
      </c>
      <c r="K32" s="161">
        <f>Kokku!K36</f>
        <v>0</v>
      </c>
      <c r="L32" s="162">
        <f>Kokku!L36</f>
        <v>0</v>
      </c>
      <c r="M32" s="116">
        <f>Kokku!M36</f>
        <v>0</v>
      </c>
      <c r="N32" s="118">
        <f>Kokku!N36</f>
        <v>0</v>
      </c>
    </row>
    <row r="33" spans="1:14" s="78" customFormat="1" ht="12.75">
      <c r="A33" s="166"/>
      <c r="B33" s="169">
        <v>30</v>
      </c>
      <c r="C33" s="93" t="str">
        <f>Kokku!C42</f>
        <v>Lenne Jakobson</v>
      </c>
      <c r="D33" s="93"/>
      <c r="E33" s="94"/>
      <c r="F33" s="161">
        <f>Kokku!F42</f>
        <v>0</v>
      </c>
      <c r="G33" s="161">
        <f>Kokku!G42</f>
        <v>0</v>
      </c>
      <c r="H33" s="161">
        <f>Kokku!H42</f>
        <v>0</v>
      </c>
      <c r="I33" s="161">
        <f>Kokku!I42</f>
        <v>0</v>
      </c>
      <c r="J33" s="161">
        <f>Kokku!J42</f>
        <v>0</v>
      </c>
      <c r="K33" s="161">
        <f>Kokku!K42</f>
        <v>0</v>
      </c>
      <c r="L33" s="162">
        <f>Kokku!L42</f>
        <v>0</v>
      </c>
      <c r="M33" s="116">
        <f>Kokku!M42</f>
        <v>0</v>
      </c>
      <c r="N33" s="118">
        <f>Kokku!N42</f>
        <v>0</v>
      </c>
    </row>
    <row r="34" spans="1:14" s="78" customFormat="1" ht="12.75" customHeight="1">
      <c r="A34" s="166"/>
      <c r="B34" s="169">
        <v>31</v>
      </c>
      <c r="C34" s="93" t="str">
        <f>Kokku!C6</f>
        <v>Tiit Haidak</v>
      </c>
      <c r="D34" s="93"/>
      <c r="E34" s="94"/>
      <c r="F34" s="161">
        <f>Kokku!F6</f>
        <v>0</v>
      </c>
      <c r="G34" s="161">
        <f>Kokku!G6</f>
        <v>0</v>
      </c>
      <c r="H34" s="161">
        <f>Kokku!H6</f>
        <v>0</v>
      </c>
      <c r="I34" s="161">
        <f>Kokku!I6</f>
        <v>0</v>
      </c>
      <c r="J34" s="161">
        <f>Kokku!J6</f>
        <v>0</v>
      </c>
      <c r="K34" s="161">
        <f>Kokku!K6</f>
        <v>0</v>
      </c>
      <c r="L34" s="162">
        <f>Kokku!L6</f>
        <v>0</v>
      </c>
      <c r="M34" s="116">
        <f>Kokku!M6</f>
        <v>0</v>
      </c>
      <c r="N34" s="118">
        <f>Kokku!N6</f>
        <v>0</v>
      </c>
    </row>
    <row r="35" spans="1:14" s="78" customFormat="1" ht="12.75">
      <c r="A35" s="166"/>
      <c r="B35" s="169">
        <v>32</v>
      </c>
      <c r="C35" s="93" t="str">
        <f>Kokku!C19</f>
        <v>Argo Kivi</v>
      </c>
      <c r="D35" s="93"/>
      <c r="E35" s="94"/>
      <c r="F35" s="161">
        <f>Kokku!F19</f>
        <v>0</v>
      </c>
      <c r="G35" s="161">
        <f>Kokku!G19</f>
        <v>0</v>
      </c>
      <c r="H35" s="161">
        <f>Kokku!H19</f>
        <v>0</v>
      </c>
      <c r="I35" s="161">
        <f>Kokku!I19</f>
        <v>0</v>
      </c>
      <c r="J35" s="161">
        <f>Kokku!J19</f>
        <v>0</v>
      </c>
      <c r="K35" s="161">
        <f>Kokku!K19</f>
        <v>0</v>
      </c>
      <c r="L35" s="162">
        <f>Kokku!L19</f>
        <v>0</v>
      </c>
      <c r="M35" s="116">
        <f>Kokku!M19</f>
        <v>0</v>
      </c>
      <c r="N35" s="118">
        <f>Kokku!N19</f>
        <v>0</v>
      </c>
    </row>
    <row r="36" spans="1:14" s="78" customFormat="1" ht="12.75">
      <c r="A36" s="166"/>
      <c r="B36" s="169">
        <v>33</v>
      </c>
      <c r="C36" s="93" t="str">
        <f>Kokku!C34</f>
        <v>Jan Kapaun</v>
      </c>
      <c r="D36" s="93"/>
      <c r="E36" s="94"/>
      <c r="F36" s="161">
        <f>Kokku!F34</f>
        <v>0</v>
      </c>
      <c r="G36" s="161">
        <f>Kokku!G34</f>
        <v>0</v>
      </c>
      <c r="H36" s="161">
        <f>Kokku!H34</f>
        <v>0</v>
      </c>
      <c r="I36" s="161">
        <f>Kokku!I34</f>
        <v>0</v>
      </c>
      <c r="J36" s="161">
        <f>Kokku!J34</f>
        <v>0</v>
      </c>
      <c r="K36" s="161">
        <f>Kokku!K34</f>
        <v>0</v>
      </c>
      <c r="L36" s="162">
        <f>Kokku!L34</f>
        <v>0</v>
      </c>
      <c r="M36" s="116">
        <f>Kokku!M34</f>
        <v>0</v>
      </c>
      <c r="N36" s="118">
        <f>Kokku!N34</f>
        <v>0</v>
      </c>
    </row>
    <row r="37" spans="1:14" s="78" customFormat="1" ht="12.75">
      <c r="A37" s="166"/>
      <c r="B37" s="169">
        <v>34</v>
      </c>
      <c r="C37" s="93" t="str">
        <f>Kokku!C47</f>
        <v>Kaupo Salumets</v>
      </c>
      <c r="D37" s="93"/>
      <c r="E37" s="94"/>
      <c r="F37" s="161">
        <f>Kokku!F47</f>
        <v>0</v>
      </c>
      <c r="G37" s="161">
        <f>Kokku!G47</f>
        <v>0</v>
      </c>
      <c r="H37" s="161">
        <f>Kokku!H47</f>
        <v>0</v>
      </c>
      <c r="I37" s="161">
        <f>Kokku!I47</f>
        <v>0</v>
      </c>
      <c r="J37" s="161">
        <f>Kokku!J47</f>
        <v>0</v>
      </c>
      <c r="K37" s="161">
        <f>Kokku!K47</f>
        <v>0</v>
      </c>
      <c r="L37" s="162">
        <f>Kokku!L47</f>
        <v>0</v>
      </c>
      <c r="M37" s="116">
        <f>Kokku!M47</f>
        <v>0</v>
      </c>
      <c r="N37" s="118">
        <f>Kokku!N47</f>
        <v>0</v>
      </c>
    </row>
    <row r="38" spans="1:14" s="78" customFormat="1" ht="12.75">
      <c r="A38" s="166"/>
      <c r="B38" s="169">
        <v>35</v>
      </c>
      <c r="C38" s="93" t="str">
        <f>Kokku!C18</f>
        <v>Indrek Päivalill</v>
      </c>
      <c r="D38" s="93"/>
      <c r="E38" s="94"/>
      <c r="F38" s="161">
        <f>Kokku!F18</f>
        <v>0</v>
      </c>
      <c r="G38" s="161">
        <f>Kokku!G18</f>
        <v>0</v>
      </c>
      <c r="H38" s="161">
        <f>Kokku!H18</f>
        <v>0</v>
      </c>
      <c r="I38" s="161">
        <f>Kokku!I18</f>
        <v>0</v>
      </c>
      <c r="J38" s="161">
        <f>Kokku!J18</f>
        <v>0</v>
      </c>
      <c r="K38" s="161">
        <f>Kokku!K18</f>
        <v>0</v>
      </c>
      <c r="L38" s="162">
        <f>Kokku!L18</f>
        <v>0</v>
      </c>
      <c r="M38" s="116">
        <f>Kokku!M18</f>
        <v>0</v>
      </c>
      <c r="N38" s="118">
        <f>Kokku!N18</f>
        <v>0</v>
      </c>
    </row>
    <row r="39" spans="1:14" s="78" customFormat="1" ht="12.75">
      <c r="A39" s="166"/>
      <c r="B39" s="169">
        <v>36</v>
      </c>
      <c r="C39" s="93" t="str">
        <f>Kokku!C4</f>
        <v>Mati Leis</v>
      </c>
      <c r="D39" s="93"/>
      <c r="E39" s="94"/>
      <c r="F39" s="161">
        <f>Kokku!F4</f>
        <v>0</v>
      </c>
      <c r="G39" s="161">
        <f>Kokku!G4</f>
        <v>0</v>
      </c>
      <c r="H39" s="161">
        <f>Kokku!H4</f>
        <v>0</v>
      </c>
      <c r="I39" s="161">
        <f>Kokku!I4</f>
        <v>0</v>
      </c>
      <c r="J39" s="161">
        <f>Kokku!J4</f>
        <v>0</v>
      </c>
      <c r="K39" s="161">
        <f>Kokku!K4</f>
        <v>0</v>
      </c>
      <c r="L39" s="162">
        <f>Kokku!L4</f>
        <v>0</v>
      </c>
      <c r="M39" s="116">
        <f>Kokku!M4</f>
        <v>0</v>
      </c>
      <c r="N39" s="118">
        <f>Kokku!N4</f>
        <v>0</v>
      </c>
    </row>
    <row r="40" spans="1:14" s="78" customFormat="1" ht="12.75" customHeight="1">
      <c r="A40" s="166"/>
      <c r="B40" s="169">
        <v>37</v>
      </c>
      <c r="C40" s="93" t="str">
        <f>Kokku!C25</f>
        <v>Ivar Pärtel</v>
      </c>
      <c r="D40" s="93"/>
      <c r="E40" s="94"/>
      <c r="F40" s="161">
        <f>Kokku!F25</f>
        <v>0</v>
      </c>
      <c r="G40" s="161">
        <f>Kokku!G25</f>
        <v>0</v>
      </c>
      <c r="H40" s="161">
        <f>Kokku!H25</f>
        <v>0</v>
      </c>
      <c r="I40" s="161">
        <f>Kokku!I25</f>
        <v>0</v>
      </c>
      <c r="J40" s="161">
        <f>Kokku!J25</f>
        <v>0</v>
      </c>
      <c r="K40" s="161">
        <f>Kokku!K25</f>
        <v>0</v>
      </c>
      <c r="L40" s="162">
        <f>Kokku!L25</f>
        <v>0</v>
      </c>
      <c r="M40" s="116">
        <f>Kokku!M25</f>
        <v>0</v>
      </c>
      <c r="N40" s="118">
        <f>Kokku!N25</f>
        <v>0</v>
      </c>
    </row>
    <row r="41" spans="1:14" s="78" customFormat="1" ht="12.75">
      <c r="A41" s="166"/>
      <c r="B41" s="169">
        <v>38</v>
      </c>
      <c r="C41" s="93" t="str">
        <f>Kokku!C55</f>
        <v>Koit Hommik</v>
      </c>
      <c r="D41" s="93"/>
      <c r="E41" s="94"/>
      <c r="F41" s="161">
        <f>Kokku!F55</f>
        <v>0</v>
      </c>
      <c r="G41" s="161">
        <f>Kokku!G55</f>
        <v>0</v>
      </c>
      <c r="H41" s="161">
        <f>Kokku!H55</f>
        <v>0</v>
      </c>
      <c r="I41" s="161">
        <f>Kokku!I55</f>
        <v>0</v>
      </c>
      <c r="J41" s="161">
        <f>Kokku!J55</f>
        <v>0</v>
      </c>
      <c r="K41" s="161">
        <f>Kokku!K55</f>
        <v>0</v>
      </c>
      <c r="L41" s="162">
        <f>Kokku!L55</f>
        <v>0</v>
      </c>
      <c r="M41" s="116">
        <f>Kokku!M55</f>
        <v>0</v>
      </c>
      <c r="N41" s="118">
        <f>Kokku!N55</f>
        <v>0</v>
      </c>
    </row>
    <row r="42" spans="1:14" s="78" customFormat="1" ht="12.75">
      <c r="A42" s="166"/>
      <c r="B42" s="169">
        <v>39</v>
      </c>
      <c r="C42" s="93" t="str">
        <f>Kokku!C13</f>
        <v>Küllike Lillestik</v>
      </c>
      <c r="D42" s="93"/>
      <c r="E42" s="94"/>
      <c r="F42" s="161">
        <f>Kokku!F13</f>
        <v>0</v>
      </c>
      <c r="G42" s="161">
        <f>Kokku!G13</f>
        <v>0</v>
      </c>
      <c r="H42" s="161">
        <f>Kokku!H13</f>
        <v>0</v>
      </c>
      <c r="I42" s="161">
        <f>Kokku!I13</f>
        <v>0</v>
      </c>
      <c r="J42" s="161">
        <f>Kokku!J13</f>
        <v>0</v>
      </c>
      <c r="K42" s="161">
        <f>Kokku!K13</f>
        <v>0</v>
      </c>
      <c r="L42" s="162">
        <f>Kokku!L13</f>
        <v>0</v>
      </c>
      <c r="M42" s="116">
        <f>Kokku!M13</f>
        <v>0</v>
      </c>
      <c r="N42" s="118">
        <f>Kokku!N13</f>
        <v>0</v>
      </c>
    </row>
    <row r="43" spans="1:14" s="78" customFormat="1" ht="12.75">
      <c r="A43" s="166"/>
      <c r="B43" s="169">
        <v>40</v>
      </c>
      <c r="C43" s="93" t="str">
        <f>Kokku!C9</f>
        <v>-</v>
      </c>
      <c r="D43" s="93"/>
      <c r="E43" s="94"/>
      <c r="F43" s="161">
        <f>Kokku!F9</f>
        <v>0</v>
      </c>
      <c r="G43" s="161">
        <f>Kokku!G9</f>
        <v>0</v>
      </c>
      <c r="H43" s="161">
        <f>Kokku!H9</f>
        <v>0</v>
      </c>
      <c r="I43" s="161">
        <f>Kokku!I9</f>
        <v>0</v>
      </c>
      <c r="J43" s="161">
        <f>Kokku!J9</f>
        <v>0</v>
      </c>
      <c r="K43" s="161">
        <f>Kokku!K9</f>
        <v>0</v>
      </c>
      <c r="L43" s="162">
        <f>Kokku!L9</f>
        <v>0</v>
      </c>
      <c r="M43" s="116">
        <f>Kokku!M9</f>
        <v>0</v>
      </c>
      <c r="N43" s="118">
        <f>Kokku!N9</f>
        <v>0</v>
      </c>
    </row>
    <row r="44" spans="1:14" s="78" customFormat="1" ht="12.75">
      <c r="A44" s="166"/>
      <c r="B44" s="169">
        <v>41</v>
      </c>
      <c r="C44" s="93" t="str">
        <f>Kokku!C14</f>
        <v>-</v>
      </c>
      <c r="D44" s="93"/>
      <c r="E44" s="94"/>
      <c r="F44" s="161">
        <f>Kokku!F14</f>
        <v>0</v>
      </c>
      <c r="G44" s="161">
        <f>Kokku!G14</f>
        <v>0</v>
      </c>
      <c r="H44" s="161">
        <f>Kokku!H14</f>
        <v>0</v>
      </c>
      <c r="I44" s="161">
        <f>Kokku!I14</f>
        <v>0</v>
      </c>
      <c r="J44" s="161">
        <f>Kokku!J14</f>
        <v>0</v>
      </c>
      <c r="K44" s="161">
        <f>Kokku!K14</f>
        <v>0</v>
      </c>
      <c r="L44" s="162">
        <f>Kokku!L14</f>
        <v>0</v>
      </c>
      <c r="M44" s="116">
        <f>Kokku!M14</f>
        <v>0</v>
      </c>
      <c r="N44" s="118">
        <f>Kokku!N14</f>
        <v>0</v>
      </c>
    </row>
    <row r="45" spans="1:14" s="78" customFormat="1" ht="12.75">
      <c r="A45" s="166"/>
      <c r="B45" s="169">
        <v>42</v>
      </c>
      <c r="C45" s="93" t="str">
        <f>Kokku!C15</f>
        <v>-</v>
      </c>
      <c r="D45" s="93"/>
      <c r="E45" s="94"/>
      <c r="F45" s="161">
        <f>Kokku!F15</f>
        <v>0</v>
      </c>
      <c r="G45" s="161">
        <f>Kokku!G15</f>
        <v>0</v>
      </c>
      <c r="H45" s="161">
        <f>Kokku!H15</f>
        <v>0</v>
      </c>
      <c r="I45" s="161">
        <f>Kokku!I15</f>
        <v>0</v>
      </c>
      <c r="J45" s="161">
        <f>Kokku!J15</f>
        <v>0</v>
      </c>
      <c r="K45" s="161">
        <f>Kokku!K15</f>
        <v>0</v>
      </c>
      <c r="L45" s="162">
        <f>Kokku!L15</f>
        <v>0</v>
      </c>
      <c r="M45" s="116">
        <f>Kokku!M15</f>
        <v>0</v>
      </c>
      <c r="N45" s="118">
        <f>Kokku!N15</f>
        <v>0</v>
      </c>
    </row>
    <row r="46" spans="1:14" s="78" customFormat="1" ht="12.75" customHeight="1">
      <c r="A46" s="166"/>
      <c r="B46" s="169">
        <v>43</v>
      </c>
      <c r="C46" s="93" t="str">
        <f>Kokku!C21</f>
        <v>-</v>
      </c>
      <c r="D46" s="93"/>
      <c r="E46" s="94"/>
      <c r="F46" s="161">
        <f>Kokku!F21</f>
        <v>0</v>
      </c>
      <c r="G46" s="161">
        <f>Kokku!G21</f>
        <v>0</v>
      </c>
      <c r="H46" s="161">
        <f>Kokku!H21</f>
        <v>0</v>
      </c>
      <c r="I46" s="161">
        <f>Kokku!I21</f>
        <v>0</v>
      </c>
      <c r="J46" s="161">
        <f>Kokku!J21</f>
        <v>0</v>
      </c>
      <c r="K46" s="161">
        <f>Kokku!K21</f>
        <v>0</v>
      </c>
      <c r="L46" s="162">
        <f>Kokku!L21</f>
        <v>0</v>
      </c>
      <c r="M46" s="116">
        <f>Kokku!M21</f>
        <v>0</v>
      </c>
      <c r="N46" s="118">
        <f>Kokku!N21</f>
        <v>0</v>
      </c>
    </row>
    <row r="47" spans="1:14" s="78" customFormat="1" ht="12.75">
      <c r="A47" s="166"/>
      <c r="B47" s="169">
        <v>44</v>
      </c>
      <c r="C47" s="93" t="str">
        <f>Kokku!C26</f>
        <v>-</v>
      </c>
      <c r="D47" s="93"/>
      <c r="E47" s="94"/>
      <c r="F47" s="161">
        <f>Kokku!F26</f>
        <v>0</v>
      </c>
      <c r="G47" s="161">
        <f>Kokku!G26</f>
        <v>0</v>
      </c>
      <c r="H47" s="161">
        <f>Kokku!H26</f>
        <v>0</v>
      </c>
      <c r="I47" s="161">
        <f>Kokku!I26</f>
        <v>0</v>
      </c>
      <c r="J47" s="161">
        <f>Kokku!J26</f>
        <v>0</v>
      </c>
      <c r="K47" s="161">
        <f>Kokku!K26</f>
        <v>0</v>
      </c>
      <c r="L47" s="162">
        <f>Kokku!L26</f>
        <v>0</v>
      </c>
      <c r="M47" s="116">
        <f>Kokku!M26</f>
        <v>0</v>
      </c>
      <c r="N47" s="118">
        <f>Kokku!N26</f>
        <v>0</v>
      </c>
    </row>
    <row r="48" spans="1:14" s="78" customFormat="1" ht="12.75">
      <c r="A48" s="166"/>
      <c r="B48" s="169">
        <v>45</v>
      </c>
      <c r="C48" s="93" t="str">
        <f>Kokku!C27</f>
        <v>-</v>
      </c>
      <c r="D48" s="93"/>
      <c r="E48" s="94"/>
      <c r="F48" s="161">
        <f>Kokku!F27</f>
        <v>0</v>
      </c>
      <c r="G48" s="161">
        <f>Kokku!G27</f>
        <v>0</v>
      </c>
      <c r="H48" s="161">
        <f>Kokku!H27</f>
        <v>0</v>
      </c>
      <c r="I48" s="161">
        <f>Kokku!I27</f>
        <v>0</v>
      </c>
      <c r="J48" s="161">
        <f>Kokku!J27</f>
        <v>0</v>
      </c>
      <c r="K48" s="161">
        <f>Kokku!K27</f>
        <v>0</v>
      </c>
      <c r="L48" s="162">
        <f>Kokku!L27</f>
        <v>0</v>
      </c>
      <c r="M48" s="116">
        <f>Kokku!M27</f>
        <v>0</v>
      </c>
      <c r="N48" s="118">
        <f>Kokku!N27</f>
        <v>0</v>
      </c>
    </row>
    <row r="49" spans="1:14" s="78" customFormat="1" ht="12.75">
      <c r="A49" s="166"/>
      <c r="B49" s="169">
        <v>46</v>
      </c>
      <c r="C49" s="93" t="str">
        <f>Kokku!C32</f>
        <v>-</v>
      </c>
      <c r="D49" s="93"/>
      <c r="E49" s="94"/>
      <c r="F49" s="161">
        <f>Kokku!F32</f>
        <v>0</v>
      </c>
      <c r="G49" s="161">
        <f>Kokku!G32</f>
        <v>0</v>
      </c>
      <c r="H49" s="161">
        <f>Kokku!H32</f>
        <v>0</v>
      </c>
      <c r="I49" s="161">
        <f>Kokku!I32</f>
        <v>0</v>
      </c>
      <c r="J49" s="161">
        <f>Kokku!J32</f>
        <v>0</v>
      </c>
      <c r="K49" s="161">
        <f>Kokku!K32</f>
        <v>0</v>
      </c>
      <c r="L49" s="162">
        <f>Kokku!L32</f>
        <v>0</v>
      </c>
      <c r="M49" s="116">
        <f>Kokku!M32</f>
        <v>0</v>
      </c>
      <c r="N49" s="118">
        <f>Kokku!N32</f>
        <v>0</v>
      </c>
    </row>
    <row r="50" spans="1:14" s="78" customFormat="1" ht="12.75">
      <c r="A50" s="166"/>
      <c r="B50" s="169">
        <v>47</v>
      </c>
      <c r="C50" s="93" t="str">
        <f>Kokku!C33</f>
        <v>-</v>
      </c>
      <c r="D50" s="93"/>
      <c r="E50" s="94"/>
      <c r="F50" s="161">
        <f>Kokku!F33</f>
        <v>0</v>
      </c>
      <c r="G50" s="161">
        <f>Kokku!G33</f>
        <v>0</v>
      </c>
      <c r="H50" s="161">
        <f>Kokku!H33</f>
        <v>0</v>
      </c>
      <c r="I50" s="161">
        <f>Kokku!I33</f>
        <v>0</v>
      </c>
      <c r="J50" s="161">
        <f>Kokku!J33</f>
        <v>0</v>
      </c>
      <c r="K50" s="161">
        <f>Kokku!K33</f>
        <v>0</v>
      </c>
      <c r="L50" s="162">
        <f>Kokku!L33</f>
        <v>0</v>
      </c>
      <c r="M50" s="116">
        <f>Kokku!M33</f>
        <v>0</v>
      </c>
      <c r="N50" s="118">
        <f>Kokku!N33</f>
        <v>0</v>
      </c>
    </row>
    <row r="51" spans="1:14" s="78" customFormat="1" ht="12.75">
      <c r="A51" s="166"/>
      <c r="B51" s="169">
        <v>48</v>
      </c>
      <c r="C51" s="93" t="str">
        <f>Kokku!C39</f>
        <v>-</v>
      </c>
      <c r="D51" s="93"/>
      <c r="E51" s="94"/>
      <c r="F51" s="161">
        <f>Kokku!F39</f>
        <v>0</v>
      </c>
      <c r="G51" s="161">
        <f>Kokku!G39</f>
        <v>0</v>
      </c>
      <c r="H51" s="161">
        <f>Kokku!H39</f>
        <v>0</v>
      </c>
      <c r="I51" s="161">
        <f>Kokku!I39</f>
        <v>0</v>
      </c>
      <c r="J51" s="161">
        <f>Kokku!J39</f>
        <v>0</v>
      </c>
      <c r="K51" s="161">
        <f>Kokku!K39</f>
        <v>0</v>
      </c>
      <c r="L51" s="162">
        <f>Kokku!L39</f>
        <v>0</v>
      </c>
      <c r="M51" s="116">
        <f>Kokku!M39</f>
        <v>0</v>
      </c>
      <c r="N51" s="118">
        <f>Kokku!N39</f>
        <v>0</v>
      </c>
    </row>
    <row r="52" spans="1:14" s="78" customFormat="1" ht="12.75" customHeight="1">
      <c r="A52" s="166"/>
      <c r="B52" s="169">
        <v>49</v>
      </c>
      <c r="C52" s="93" t="str">
        <f>Kokku!C44</f>
        <v>-</v>
      </c>
      <c r="D52" s="93"/>
      <c r="E52" s="94"/>
      <c r="F52" s="161">
        <f>Kokku!F44</f>
        <v>0</v>
      </c>
      <c r="G52" s="161">
        <f>Kokku!G44</f>
        <v>0</v>
      </c>
      <c r="H52" s="161">
        <f>Kokku!H44</f>
        <v>0</v>
      </c>
      <c r="I52" s="161">
        <f>Kokku!I44</f>
        <v>0</v>
      </c>
      <c r="J52" s="161">
        <f>Kokku!J44</f>
        <v>0</v>
      </c>
      <c r="K52" s="161">
        <f>Kokku!K44</f>
        <v>0</v>
      </c>
      <c r="L52" s="162">
        <f>Kokku!L44</f>
        <v>0</v>
      </c>
      <c r="M52" s="116">
        <f>Kokku!M44</f>
        <v>0</v>
      </c>
      <c r="N52" s="118">
        <f>Kokku!N44</f>
        <v>0</v>
      </c>
    </row>
    <row r="53" spans="1:14" s="78" customFormat="1" ht="12.75">
      <c r="A53" s="166"/>
      <c r="B53" s="169">
        <v>50</v>
      </c>
      <c r="C53" s="93" t="str">
        <f>Kokku!C45</f>
        <v>-</v>
      </c>
      <c r="D53" s="93"/>
      <c r="E53" s="94"/>
      <c r="F53" s="161">
        <f>Kokku!F45</f>
        <v>0</v>
      </c>
      <c r="G53" s="161">
        <f>Kokku!G45</f>
        <v>0</v>
      </c>
      <c r="H53" s="161">
        <f>Kokku!H45</f>
        <v>0</v>
      </c>
      <c r="I53" s="161">
        <f>Kokku!I45</f>
        <v>0</v>
      </c>
      <c r="J53" s="161">
        <f>Kokku!J45</f>
        <v>0</v>
      </c>
      <c r="K53" s="161">
        <f>Kokku!K45</f>
        <v>0</v>
      </c>
      <c r="L53" s="162">
        <f>Kokku!L45</f>
        <v>0</v>
      </c>
      <c r="M53" s="116">
        <f>Kokku!M45</f>
        <v>0</v>
      </c>
      <c r="N53" s="118">
        <f>Kokku!N45</f>
        <v>0</v>
      </c>
    </row>
    <row r="54" spans="1:14" s="78" customFormat="1" ht="12.75">
      <c r="A54" s="166"/>
      <c r="B54" s="169">
        <v>51</v>
      </c>
      <c r="C54" s="93" t="str">
        <f>Kokku!C50</f>
        <v>-</v>
      </c>
      <c r="D54" s="93"/>
      <c r="E54" s="94"/>
      <c r="F54" s="161">
        <f>Kokku!F50</f>
        <v>0</v>
      </c>
      <c r="G54" s="161">
        <f>Kokku!G50</f>
        <v>0</v>
      </c>
      <c r="H54" s="161">
        <f>Kokku!H50</f>
        <v>0</v>
      </c>
      <c r="I54" s="161">
        <f>Kokku!I50</f>
        <v>0</v>
      </c>
      <c r="J54" s="161">
        <f>Kokku!J50</f>
        <v>0</v>
      </c>
      <c r="K54" s="161">
        <f>Kokku!K50</f>
        <v>0</v>
      </c>
      <c r="L54" s="162">
        <f>Kokku!L50</f>
        <v>0</v>
      </c>
      <c r="M54" s="116">
        <f>Kokku!M50</f>
        <v>0</v>
      </c>
      <c r="N54" s="118">
        <f>Kokku!N50</f>
        <v>0</v>
      </c>
    </row>
    <row r="55" spans="1:14" s="78" customFormat="1" ht="12.75">
      <c r="A55" s="166"/>
      <c r="B55" s="169">
        <v>52</v>
      </c>
      <c r="C55" s="93" t="str">
        <f>Kokku!C51</f>
        <v>-</v>
      </c>
      <c r="D55" s="93"/>
      <c r="E55" s="94"/>
      <c r="F55" s="161">
        <f>Kokku!F51</f>
        <v>0</v>
      </c>
      <c r="G55" s="161">
        <f>Kokku!G51</f>
        <v>0</v>
      </c>
      <c r="H55" s="161">
        <f>Kokku!H51</f>
        <v>0</v>
      </c>
      <c r="I55" s="161">
        <f>Kokku!I51</f>
        <v>0</v>
      </c>
      <c r="J55" s="161">
        <f>Kokku!J51</f>
        <v>0</v>
      </c>
      <c r="K55" s="161">
        <f>Kokku!K51</f>
        <v>0</v>
      </c>
      <c r="L55" s="162">
        <f>Kokku!L51</f>
        <v>0</v>
      </c>
      <c r="M55" s="116">
        <f>Kokku!M51</f>
        <v>0</v>
      </c>
      <c r="N55" s="118">
        <f>Kokku!N51</f>
        <v>0</v>
      </c>
    </row>
    <row r="56" spans="1:14" s="78" customFormat="1" ht="12.75">
      <c r="A56" s="166"/>
      <c r="B56" s="169">
        <v>53</v>
      </c>
      <c r="C56" s="93" t="str">
        <f>Kokku!C56</f>
        <v>-</v>
      </c>
      <c r="D56" s="93"/>
      <c r="E56" s="94"/>
      <c r="F56" s="161">
        <f>Kokku!F56</f>
        <v>0</v>
      </c>
      <c r="G56" s="161">
        <f>Kokku!G56</f>
        <v>0</v>
      </c>
      <c r="H56" s="161">
        <f>Kokku!H56</f>
        <v>0</v>
      </c>
      <c r="I56" s="161">
        <f>Kokku!I56</f>
        <v>0</v>
      </c>
      <c r="J56" s="161">
        <f>Kokku!J56</f>
        <v>0</v>
      </c>
      <c r="K56" s="161">
        <f>Kokku!K56</f>
        <v>0</v>
      </c>
      <c r="L56" s="162">
        <f>Kokku!L56</f>
        <v>0</v>
      </c>
      <c r="M56" s="116">
        <f>Kokku!M56</f>
        <v>0</v>
      </c>
      <c r="N56" s="118">
        <f>Kokku!N56</f>
        <v>0</v>
      </c>
    </row>
    <row r="57" spans="1:14" s="78" customFormat="1" ht="12.75">
      <c r="A57" s="166"/>
      <c r="B57" s="169">
        <v>54</v>
      </c>
      <c r="C57" s="93" t="str">
        <f>Kokku!C57</f>
        <v>-</v>
      </c>
      <c r="D57" s="93"/>
      <c r="E57" s="94"/>
      <c r="F57" s="161">
        <f>Kokku!F57</f>
        <v>0</v>
      </c>
      <c r="G57" s="161">
        <f>Kokku!G57</f>
        <v>0</v>
      </c>
      <c r="H57" s="161">
        <f>Kokku!H57</f>
        <v>0</v>
      </c>
      <c r="I57" s="161">
        <f>Kokku!I57</f>
        <v>0</v>
      </c>
      <c r="J57" s="161">
        <f>Kokku!J57</f>
        <v>0</v>
      </c>
      <c r="K57" s="161">
        <f>Kokku!K57</f>
        <v>0</v>
      </c>
      <c r="L57" s="162">
        <f>Kokku!L57</f>
        <v>0</v>
      </c>
      <c r="M57" s="116">
        <f>Kokku!M57</f>
        <v>0</v>
      </c>
      <c r="N57" s="118">
        <f>Kokku!N57</f>
        <v>0</v>
      </c>
    </row>
    <row r="58" spans="1:14" s="78" customFormat="1" ht="12.75" customHeight="1">
      <c r="A58" s="166"/>
      <c r="B58" s="169">
        <v>55</v>
      </c>
      <c r="C58" s="93" t="str">
        <f>Kokku!C58</f>
        <v>-</v>
      </c>
      <c r="D58" s="93"/>
      <c r="E58" s="94"/>
      <c r="F58" s="161">
        <f>Kokku!F58</f>
        <v>0</v>
      </c>
      <c r="G58" s="161">
        <f>Kokku!G58</f>
        <v>0</v>
      </c>
      <c r="H58" s="161">
        <f>Kokku!H58</f>
        <v>0</v>
      </c>
      <c r="I58" s="161">
        <f>Kokku!I58</f>
        <v>0</v>
      </c>
      <c r="J58" s="161">
        <f>Kokku!J58</f>
        <v>0</v>
      </c>
      <c r="K58" s="161">
        <f>Kokku!K58</f>
        <v>0</v>
      </c>
      <c r="L58" s="162">
        <f>Kokku!L58</f>
        <v>0</v>
      </c>
      <c r="M58" s="116">
        <f>Kokku!M58</f>
        <v>0</v>
      </c>
      <c r="N58" s="118">
        <f>Kokku!N58</f>
        <v>0</v>
      </c>
    </row>
    <row r="59" spans="1:14" s="78" customFormat="1" ht="12.75">
      <c r="A59" s="166"/>
      <c r="B59" s="169">
        <v>56</v>
      </c>
      <c r="C59" s="93" t="str">
        <f>Kokku!C59</f>
        <v>-</v>
      </c>
      <c r="D59" s="93"/>
      <c r="E59" s="94"/>
      <c r="F59" s="161">
        <f>Kokku!F59</f>
        <v>0</v>
      </c>
      <c r="G59" s="161">
        <f>Kokku!G59</f>
        <v>0</v>
      </c>
      <c r="H59" s="161">
        <f>Kokku!H59</f>
        <v>0</v>
      </c>
      <c r="I59" s="161">
        <f>Kokku!I59</f>
        <v>0</v>
      </c>
      <c r="J59" s="161">
        <f>Kokku!J59</f>
        <v>0</v>
      </c>
      <c r="K59" s="161">
        <f>Kokku!K59</f>
        <v>0</v>
      </c>
      <c r="L59" s="162">
        <f>Kokku!L59</f>
        <v>0</v>
      </c>
      <c r="M59" s="116">
        <f>Kokku!M59</f>
        <v>0</v>
      </c>
      <c r="N59" s="118">
        <f>Kokku!N59</f>
        <v>0</v>
      </c>
    </row>
    <row r="60" spans="1:14" s="78" customFormat="1" ht="12.75">
      <c r="A60" s="166"/>
      <c r="B60" s="169">
        <v>57</v>
      </c>
      <c r="C60" s="93" t="str">
        <f>Kokku!C60</f>
        <v>-</v>
      </c>
      <c r="D60" s="93"/>
      <c r="E60" s="94"/>
      <c r="F60" s="161">
        <f>Kokku!F60</f>
        <v>0</v>
      </c>
      <c r="G60" s="161">
        <f>Kokku!G60</f>
        <v>0</v>
      </c>
      <c r="H60" s="161">
        <f>Kokku!H60</f>
        <v>0</v>
      </c>
      <c r="I60" s="161">
        <f>Kokku!I60</f>
        <v>0</v>
      </c>
      <c r="J60" s="161">
        <f>Kokku!J60</f>
        <v>0</v>
      </c>
      <c r="K60" s="161">
        <f>Kokku!K60</f>
        <v>0</v>
      </c>
      <c r="L60" s="162">
        <f>Kokku!L60</f>
        <v>0</v>
      </c>
      <c r="M60" s="116">
        <f>Kokku!M60</f>
        <v>0</v>
      </c>
      <c r="N60" s="118">
        <f>Kokku!N60</f>
        <v>0</v>
      </c>
    </row>
    <row r="61" spans="1:14" s="78" customFormat="1" ht="12.75">
      <c r="A61" s="166"/>
      <c r="B61" s="169">
        <v>58</v>
      </c>
      <c r="C61" s="93" t="str">
        <f>Kokku!C61</f>
        <v>-</v>
      </c>
      <c r="D61" s="93"/>
      <c r="E61" s="94"/>
      <c r="F61" s="161">
        <f>Kokku!F61</f>
        <v>0</v>
      </c>
      <c r="G61" s="161">
        <f>Kokku!G61</f>
        <v>0</v>
      </c>
      <c r="H61" s="161">
        <f>Kokku!H61</f>
        <v>0</v>
      </c>
      <c r="I61" s="161">
        <f>Kokku!I61</f>
        <v>0</v>
      </c>
      <c r="J61" s="161">
        <f>Kokku!J61</f>
        <v>0</v>
      </c>
      <c r="K61" s="161">
        <f>Kokku!K61</f>
        <v>0</v>
      </c>
      <c r="L61" s="162">
        <f>Kokku!L61</f>
        <v>0</v>
      </c>
      <c r="M61" s="116">
        <f>Kokku!M61</f>
        <v>0</v>
      </c>
      <c r="N61" s="118">
        <f>Kokku!N61</f>
        <v>0</v>
      </c>
    </row>
    <row r="62" spans="1:14" s="78" customFormat="1" ht="12.75">
      <c r="A62" s="166"/>
      <c r="B62" s="169">
        <v>59</v>
      </c>
      <c r="C62" s="93" t="str">
        <f>Kokku!C62</f>
        <v>-</v>
      </c>
      <c r="D62" s="93"/>
      <c r="E62" s="94"/>
      <c r="F62" s="161">
        <f>Kokku!F62</f>
        <v>0</v>
      </c>
      <c r="G62" s="161">
        <f>Kokku!G62</f>
        <v>0</v>
      </c>
      <c r="H62" s="161">
        <f>Kokku!H62</f>
        <v>0</v>
      </c>
      <c r="I62" s="161">
        <f>Kokku!I62</f>
        <v>0</v>
      </c>
      <c r="J62" s="161">
        <f>Kokku!J62</f>
        <v>0</v>
      </c>
      <c r="K62" s="161">
        <f>Kokku!K62</f>
        <v>0</v>
      </c>
      <c r="L62" s="162">
        <f>Kokku!L62</f>
        <v>0</v>
      </c>
      <c r="M62" s="116">
        <f>Kokku!M62</f>
        <v>0</v>
      </c>
      <c r="N62" s="118">
        <f>Kokku!N62</f>
        <v>0</v>
      </c>
    </row>
    <row r="63" spans="1:14" s="78" customFormat="1" ht="13.5" thickBot="1">
      <c r="A63" s="167"/>
      <c r="B63" s="170">
        <v>60</v>
      </c>
      <c r="C63" s="95" t="str">
        <f>Kokku!C63</f>
        <v>-</v>
      </c>
      <c r="D63" s="95"/>
      <c r="E63" s="96"/>
      <c r="F63" s="163">
        <f>Kokku!F63</f>
        <v>0</v>
      </c>
      <c r="G63" s="163">
        <f>Kokku!G63</f>
        <v>0</v>
      </c>
      <c r="H63" s="163">
        <f>Kokku!H63</f>
        <v>0</v>
      </c>
      <c r="I63" s="163">
        <f>Kokku!I63</f>
        <v>0</v>
      </c>
      <c r="J63" s="163">
        <f>Kokku!J63</f>
        <v>0</v>
      </c>
      <c r="K63" s="163">
        <f>Kokku!K63</f>
        <v>0</v>
      </c>
      <c r="L63" s="164">
        <f>Kokku!L63</f>
        <v>0</v>
      </c>
      <c r="M63" s="117">
        <f>Kokku!M63</f>
        <v>0</v>
      </c>
      <c r="N63" s="119">
        <f>Kokku!N63</f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1.25" customHeigh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s="78" customFormat="1" ht="12.75">
      <c r="A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s="78" customFormat="1" ht="12.75">
      <c r="A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s="78" customFormat="1" ht="12.75">
      <c r="A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s="78" customFormat="1" ht="12.75">
      <c r="A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s="78" customFormat="1" ht="12.75">
      <c r="A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s="78" customFormat="1" ht="12.75">
      <c r="A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s="78" customFormat="1" ht="12.75">
      <c r="A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s="78" customFormat="1" ht="12.75">
      <c r="A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s="78" customFormat="1" ht="12.75">
      <c r="A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s="78" customFormat="1" ht="12.75">
      <c r="A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s="78" customFormat="1" ht="12.75">
      <c r="A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s="78" customFormat="1" ht="12.75">
      <c r="A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s="78" customFormat="1" ht="12.75">
      <c r="A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s="78" customFormat="1" ht="12.75">
      <c r="A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4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/>
      <c r="F84" s="79"/>
      <c r="G84" s="79"/>
      <c r="H84" s="79"/>
      <c r="I84" s="79"/>
      <c r="J84" s="79"/>
      <c r="K84" s="79"/>
      <c r="L84" s="79"/>
      <c r="M84" s="79"/>
      <c r="N84" s="79"/>
    </row>
  </sheetData>
  <conditionalFormatting sqref="F4:N63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8" customFormat="1" ht="18.75" thickBot="1">
      <c r="A1" s="82" t="s">
        <v>97</v>
      </c>
      <c r="B1" s="83"/>
      <c r="C1" s="83"/>
      <c r="D1" s="83"/>
      <c r="E1" s="83"/>
      <c r="F1" s="128"/>
      <c r="G1" s="128"/>
      <c r="H1" s="128"/>
      <c r="I1" s="128"/>
      <c r="J1" s="85"/>
      <c r="K1" s="85" t="str">
        <f>Kokku!K1</f>
        <v>8.voor</v>
      </c>
      <c r="L1" s="85"/>
      <c r="M1" s="85" t="str">
        <f>Kokku!M1</f>
        <v>Mai</v>
      </c>
      <c r="N1" s="84">
        <f>Kokku!N1</f>
        <v>2008</v>
      </c>
      <c r="O1" s="79"/>
    </row>
    <row r="2" spans="1:14" s="155" customFormat="1" ht="9" thickBot="1">
      <c r="A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5" s="78" customFormat="1" ht="13.5" thickBot="1">
      <c r="A3" s="134"/>
      <c r="B3" s="135"/>
      <c r="C3" s="122" t="s">
        <v>74</v>
      </c>
      <c r="D3" s="122"/>
      <c r="E3" s="122"/>
      <c r="F3" s="148"/>
      <c r="G3" s="124" t="s">
        <v>60</v>
      </c>
      <c r="H3" s="124" t="s">
        <v>75</v>
      </c>
      <c r="I3" s="124" t="s">
        <v>76</v>
      </c>
      <c r="J3" s="124" t="s">
        <v>77</v>
      </c>
      <c r="K3" s="124" t="s">
        <v>79</v>
      </c>
      <c r="L3" s="124" t="s">
        <v>80</v>
      </c>
      <c r="M3" s="182" t="s">
        <v>78</v>
      </c>
      <c r="N3" s="179" t="s">
        <v>119</v>
      </c>
      <c r="O3" s="79"/>
    </row>
    <row r="4" spans="1:15" s="78" customFormat="1" ht="12.75">
      <c r="A4" s="136">
        <v>1</v>
      </c>
      <c r="B4" s="137"/>
      <c r="C4" s="91" t="str">
        <f>Kokku!C71</f>
        <v>Keegel</v>
      </c>
      <c r="D4" s="91"/>
      <c r="E4" s="91"/>
      <c r="F4" s="149"/>
      <c r="G4" s="156">
        <f>Kokku!G71</f>
        <v>1</v>
      </c>
      <c r="H4" s="156">
        <f>Kokku!H71</f>
        <v>0</v>
      </c>
      <c r="I4" s="156">
        <f>Kokku!I71</f>
        <v>1</v>
      </c>
      <c r="J4" s="156">
        <f>Kokku!J71</f>
        <v>0</v>
      </c>
      <c r="K4" s="156">
        <f>Kokku!K71</f>
        <v>9</v>
      </c>
      <c r="L4" s="80">
        <f>Kokku!L71</f>
        <v>3</v>
      </c>
      <c r="M4" s="80">
        <f>Kokku!M71</f>
        <v>4</v>
      </c>
      <c r="N4" s="157">
        <f>Kokku!N71</f>
        <v>13</v>
      </c>
      <c r="O4" s="79"/>
    </row>
    <row r="5" spans="1:15" s="78" customFormat="1" ht="12.75">
      <c r="A5" s="138">
        <v>2</v>
      </c>
      <c r="B5" s="139"/>
      <c r="C5" s="93" t="str">
        <f>Kokku!C69</f>
        <v>Härjasilm Darts 1</v>
      </c>
      <c r="D5" s="93"/>
      <c r="E5" s="93"/>
      <c r="F5" s="150"/>
      <c r="G5" s="156">
        <f>Kokku!G69</f>
        <v>1</v>
      </c>
      <c r="H5" s="156">
        <f>Kokku!H69</f>
        <v>1</v>
      </c>
      <c r="I5" s="156">
        <f>Kokku!I69</f>
        <v>0</v>
      </c>
      <c r="J5" s="156">
        <f>Kokku!J69</f>
        <v>0</v>
      </c>
      <c r="K5" s="156">
        <f>Kokku!K69</f>
        <v>8</v>
      </c>
      <c r="L5" s="80">
        <f>Kokku!L69</f>
        <v>4</v>
      </c>
      <c r="M5" s="80">
        <f>Kokku!M69</f>
        <v>5</v>
      </c>
      <c r="N5" s="157">
        <f>Kokku!N69</f>
        <v>13</v>
      </c>
      <c r="O5" s="79"/>
    </row>
    <row r="6" spans="1:15" s="78" customFormat="1" ht="12.75">
      <c r="A6" s="138">
        <v>3</v>
      </c>
      <c r="B6" s="139"/>
      <c r="C6" s="93" t="str">
        <f>Kokku!C73</f>
        <v>Türi 2</v>
      </c>
      <c r="D6" s="93"/>
      <c r="E6" s="93"/>
      <c r="F6" s="150"/>
      <c r="G6" s="156">
        <f>Kokku!G73</f>
        <v>1</v>
      </c>
      <c r="H6" s="156">
        <f>Kokku!H73</f>
        <v>1</v>
      </c>
      <c r="I6" s="156">
        <f>Kokku!I73</f>
        <v>0</v>
      </c>
      <c r="J6" s="156">
        <f>Kokku!J73</f>
        <v>0</v>
      </c>
      <c r="K6" s="156">
        <f>Kokku!K73</f>
        <v>8</v>
      </c>
      <c r="L6" s="80">
        <f>Kokku!L73</f>
        <v>4</v>
      </c>
      <c r="M6" s="80">
        <f>Kokku!M73</f>
        <v>5</v>
      </c>
      <c r="N6" s="157">
        <f>Kokku!N73</f>
        <v>13</v>
      </c>
      <c r="O6" s="79"/>
    </row>
    <row r="7" spans="1:15" s="78" customFormat="1" ht="12.75">
      <c r="A7" s="138">
        <v>4</v>
      </c>
      <c r="B7" s="139"/>
      <c r="C7" s="93" t="str">
        <f>Kokku!C76</f>
        <v>Tallinn Darts 3</v>
      </c>
      <c r="D7" s="93"/>
      <c r="E7" s="93"/>
      <c r="F7" s="150"/>
      <c r="G7" s="156">
        <f>Kokku!G76</f>
        <v>1</v>
      </c>
      <c r="H7" s="156">
        <f>Kokku!H76</f>
        <v>0</v>
      </c>
      <c r="I7" s="156">
        <f>Kokku!I76</f>
        <v>1</v>
      </c>
      <c r="J7" s="156">
        <f>Kokku!J76</f>
        <v>0</v>
      </c>
      <c r="K7" s="156">
        <f>Kokku!K76</f>
        <v>8</v>
      </c>
      <c r="L7" s="80">
        <f>Kokku!L76</f>
        <v>4</v>
      </c>
      <c r="M7" s="80">
        <f>Kokku!M76</f>
        <v>4</v>
      </c>
      <c r="N7" s="157">
        <f>Kokku!N76</f>
        <v>12</v>
      </c>
      <c r="O7" s="79"/>
    </row>
    <row r="8" spans="1:15" s="78" customFormat="1" ht="12.75">
      <c r="A8" s="138">
        <v>5</v>
      </c>
      <c r="B8" s="139"/>
      <c r="C8" s="93" t="str">
        <f>Kokku!C75</f>
        <v>Tallinn Darts 2</v>
      </c>
      <c r="D8" s="93"/>
      <c r="E8" s="93"/>
      <c r="F8" s="151"/>
      <c r="G8" s="156">
        <f>Kokku!G75</f>
        <v>1</v>
      </c>
      <c r="H8" s="156">
        <f>Kokku!H75</f>
        <v>0</v>
      </c>
      <c r="I8" s="156">
        <f>Kokku!I75</f>
        <v>1</v>
      </c>
      <c r="J8" s="156">
        <f>Kokku!J75</f>
        <v>0</v>
      </c>
      <c r="K8" s="156">
        <f>Kokku!K75</f>
        <v>7</v>
      </c>
      <c r="L8" s="80">
        <f>Kokku!L75</f>
        <v>5</v>
      </c>
      <c r="M8" s="80">
        <f>Kokku!M75</f>
        <v>4</v>
      </c>
      <c r="N8" s="157">
        <f>Kokku!N75</f>
        <v>11</v>
      </c>
      <c r="O8" s="79"/>
    </row>
    <row r="9" spans="1:15" s="78" customFormat="1" ht="12.75">
      <c r="A9" s="138">
        <v>6</v>
      </c>
      <c r="B9" s="139"/>
      <c r="C9" s="93" t="str">
        <f>Kokku!C70</f>
        <v>Härjasilm Darts 2</v>
      </c>
      <c r="D9" s="93"/>
      <c r="E9" s="93"/>
      <c r="F9" s="152"/>
      <c r="G9" s="156">
        <f>Kokku!G70</f>
        <v>0</v>
      </c>
      <c r="H9" s="156">
        <f>Kokku!H70</f>
        <v>2</v>
      </c>
      <c r="I9" s="156">
        <f>Kokku!I70</f>
        <v>0</v>
      </c>
      <c r="J9" s="156">
        <f>Kokku!J70</f>
        <v>0</v>
      </c>
      <c r="K9" s="156">
        <f>Kokku!K70</f>
        <v>6</v>
      </c>
      <c r="L9" s="80">
        <f>Kokku!L70</f>
        <v>6</v>
      </c>
      <c r="M9" s="80">
        <f>Kokku!M70</f>
        <v>4</v>
      </c>
      <c r="N9" s="157">
        <f>Kokku!N70</f>
        <v>10</v>
      </c>
      <c r="O9" s="79"/>
    </row>
    <row r="10" spans="1:15" s="78" customFormat="1" ht="12.75">
      <c r="A10" s="138">
        <v>7</v>
      </c>
      <c r="B10" s="139"/>
      <c r="C10" s="93" t="str">
        <f>Kokku!C74</f>
        <v>Tallinn Darts 1</v>
      </c>
      <c r="D10" s="93"/>
      <c r="E10" s="93"/>
      <c r="F10" s="150"/>
      <c r="G10" s="156">
        <f>Kokku!G74</f>
        <v>0</v>
      </c>
      <c r="H10" s="156">
        <f>Kokku!H74</f>
        <v>0</v>
      </c>
      <c r="I10" s="156">
        <f>Kokku!I74</f>
        <v>1</v>
      </c>
      <c r="J10" s="156">
        <f>Kokku!J74</f>
        <v>1</v>
      </c>
      <c r="K10" s="156">
        <f>Kokku!K74</f>
        <v>3</v>
      </c>
      <c r="L10" s="80">
        <f>Kokku!L74</f>
        <v>9</v>
      </c>
      <c r="M10" s="80">
        <f>Kokku!M74</f>
        <v>1</v>
      </c>
      <c r="N10" s="157">
        <f>Kokku!N74</f>
        <v>4</v>
      </c>
      <c r="O10" s="79"/>
    </row>
    <row r="11" spans="1:15" s="78" customFormat="1" ht="12.75">
      <c r="A11" s="138">
        <v>8</v>
      </c>
      <c r="B11" s="139"/>
      <c r="C11" s="93" t="str">
        <f>Kokku!C77</f>
        <v>Türi 1</v>
      </c>
      <c r="D11" s="93"/>
      <c r="E11" s="93"/>
      <c r="F11" s="150"/>
      <c r="G11" s="156">
        <f>Kokku!G77</f>
        <v>0</v>
      </c>
      <c r="H11" s="156">
        <f>Kokku!H77</f>
        <v>0</v>
      </c>
      <c r="I11" s="156">
        <f>Kokku!I77</f>
        <v>0</v>
      </c>
      <c r="J11" s="156">
        <f>Kokku!J77</f>
        <v>2</v>
      </c>
      <c r="K11" s="156">
        <f>Kokku!K77</f>
        <v>3</v>
      </c>
      <c r="L11" s="80">
        <f>Kokku!L77</f>
        <v>9</v>
      </c>
      <c r="M11" s="80">
        <f>Kokku!M77</f>
        <v>0</v>
      </c>
      <c r="N11" s="157">
        <f>Kokku!N77</f>
        <v>3</v>
      </c>
      <c r="O11" s="79"/>
    </row>
    <row r="12" spans="1:15" s="78" customFormat="1" ht="12.75">
      <c r="A12" s="138">
        <v>9</v>
      </c>
      <c r="B12" s="139"/>
      <c r="C12" s="93" t="str">
        <f>Kokku!C72</f>
        <v>Pärnu</v>
      </c>
      <c r="D12" s="93"/>
      <c r="E12" s="93"/>
      <c r="F12" s="150"/>
      <c r="G12" s="156">
        <f>Kokku!G72</f>
        <v>0</v>
      </c>
      <c r="H12" s="156">
        <f>Kokku!H72</f>
        <v>0</v>
      </c>
      <c r="I12" s="156">
        <f>Kokku!I72</f>
        <v>0</v>
      </c>
      <c r="J12" s="156">
        <f>Kokku!J72</f>
        <v>2</v>
      </c>
      <c r="K12" s="156">
        <f>Kokku!K72</f>
        <v>3</v>
      </c>
      <c r="L12" s="80">
        <f>Kokku!L72</f>
        <v>9</v>
      </c>
      <c r="M12" s="80">
        <f>Kokku!M72</f>
        <v>0</v>
      </c>
      <c r="N12" s="157">
        <f>Kokku!N72</f>
        <v>3</v>
      </c>
      <c r="O12" s="79"/>
    </row>
    <row r="13" spans="1:15" s="78" customFormat="1" ht="12.75">
      <c r="A13" s="142">
        <v>10</v>
      </c>
      <c r="B13" s="139"/>
      <c r="C13" s="93" t="str">
        <f>Kokku!C78</f>
        <v>-</v>
      </c>
      <c r="D13" s="93"/>
      <c r="E13" s="93"/>
      <c r="F13" s="150"/>
      <c r="G13" s="156">
        <f>Kokku!G78</f>
        <v>0</v>
      </c>
      <c r="H13" s="156">
        <f>Kokku!H78</f>
        <v>0</v>
      </c>
      <c r="I13" s="156">
        <f>Kokku!I78</f>
        <v>0</v>
      </c>
      <c r="J13" s="156">
        <f>Kokku!J78</f>
        <v>0</v>
      </c>
      <c r="K13" s="156">
        <f>Kokku!K78</f>
        <v>0</v>
      </c>
      <c r="L13" s="80">
        <f>Kokku!L78</f>
        <v>12</v>
      </c>
      <c r="M13" s="80">
        <f>Kokku!M78</f>
        <v>0</v>
      </c>
      <c r="N13" s="157">
        <f>Kokku!N78</f>
        <v>0</v>
      </c>
      <c r="O13" s="79"/>
    </row>
    <row r="14" spans="1:15" s="78" customFormat="1" ht="13.5" thickBot="1">
      <c r="A14" s="140"/>
      <c r="B14" s="141"/>
      <c r="C14" s="95"/>
      <c r="D14" s="95"/>
      <c r="E14" s="95"/>
      <c r="F14" s="153"/>
      <c r="G14" s="88"/>
      <c r="H14" s="88"/>
      <c r="I14" s="88"/>
      <c r="J14" s="88"/>
      <c r="K14" s="88"/>
      <c r="L14" s="88"/>
      <c r="M14" s="88"/>
      <c r="N14" s="158"/>
      <c r="O14" s="79"/>
    </row>
    <row r="15" spans="1:15" s="78" customFormat="1" ht="12.75">
      <c r="A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4" s="78" customFormat="1" ht="12.75">
      <c r="A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s="78" customFormat="1" ht="12.75">
      <c r="A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s="78" customFormat="1" ht="12.75">
      <c r="A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s="78" customFormat="1" ht="12.75">
      <c r="A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s="78" customFormat="1" ht="12.75">
      <c r="A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s="78" customFormat="1" ht="12.75">
      <c r="A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s="78" customFormat="1" ht="12.75">
      <c r="A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s="78" customFormat="1" ht="12.75">
      <c r="A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s="78" customFormat="1" ht="12.75">
      <c r="A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s="78" customFormat="1" ht="12.75">
      <c r="A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s="78" customFormat="1" ht="12.75">
      <c r="A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78" customFormat="1" ht="12.75">
      <c r="A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s="78" customFormat="1" ht="12.75">
      <c r="A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s="78" customFormat="1" ht="12.75">
      <c r="A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s="78" customFormat="1" ht="12.75">
      <c r="A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s="78" customFormat="1" ht="12.75">
      <c r="A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s="78" customFormat="1" ht="12.75">
      <c r="A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s="78" customFormat="1" ht="12.75">
      <c r="A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s="78" customFormat="1" ht="12.75">
      <c r="A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s="78" customFormat="1" ht="12.75">
      <c r="A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s="78" customFormat="1" ht="12.75">
      <c r="A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s="78" customFormat="1" ht="12.75">
      <c r="A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78" customFormat="1" ht="12.75">
      <c r="A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s="78" customFormat="1" ht="12.75">
      <c r="A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s="78" customFormat="1" ht="12.75">
      <c r="A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s="78" customFormat="1" ht="12.75">
      <c r="A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8" customFormat="1" ht="12.75">
      <c r="A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s="78" customFormat="1" ht="12.75">
      <c r="A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s="78" customFormat="1" ht="12.75">
      <c r="A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78" customFormat="1" ht="12.75">
      <c r="A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s="78" customFormat="1" ht="12.75">
      <c r="A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s="78" customFormat="1" ht="12.75">
      <c r="A47" s="79"/>
      <c r="F47" s="79"/>
      <c r="G47" s="79"/>
      <c r="H47" s="79"/>
      <c r="I47" s="79"/>
      <c r="J47" s="79"/>
      <c r="K47" s="79"/>
      <c r="L47" s="79"/>
      <c r="M47" s="79"/>
      <c r="N47" s="79"/>
    </row>
  </sheetData>
  <conditionalFormatting sqref="F4:N14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96</v>
      </c>
      <c r="B1" s="83"/>
      <c r="C1" s="83"/>
      <c r="D1" s="83"/>
      <c r="E1" s="83"/>
      <c r="F1" s="128"/>
      <c r="G1" s="128"/>
      <c r="H1" s="128"/>
      <c r="I1" s="128"/>
      <c r="J1" s="128"/>
      <c r="K1" s="85" t="s">
        <v>132</v>
      </c>
      <c r="L1" s="85"/>
      <c r="M1" s="85" t="s">
        <v>133</v>
      </c>
      <c r="N1" s="84">
        <v>2008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43" t="str">
        <f>'HD1'!$G$1</f>
        <v>HD1</v>
      </c>
      <c r="B4" s="97" t="s">
        <v>28</v>
      </c>
      <c r="C4" s="91" t="str">
        <f>'HD1'!$C$4</f>
        <v>Mati Leis</v>
      </c>
      <c r="D4" s="91"/>
      <c r="E4" s="92"/>
      <c r="F4" s="86">
        <f>'HD1'!$C$26</f>
        <v>0</v>
      </c>
      <c r="G4" s="86">
        <f>'HD1'!$E$26</f>
        <v>0</v>
      </c>
      <c r="H4" s="86">
        <f>20-COUNTBLANK('HD1'!$C$6:$C$25)</f>
        <v>0</v>
      </c>
      <c r="I4" s="86">
        <f>'HD1'!$G$4</f>
        <v>0</v>
      </c>
      <c r="J4" s="86">
        <f>'HD1'!$F$26</f>
        <v>0</v>
      </c>
      <c r="K4" s="86">
        <f>'HD1'!$G$26</f>
        <v>0</v>
      </c>
      <c r="L4" s="87">
        <f aca="true" t="shared" si="0" ref="L4:L35">IF(F4&lt;&gt;0,(J4+K4)/H4,0)</f>
        <v>0</v>
      </c>
      <c r="M4" s="126">
        <f aca="true" t="shared" si="1" ref="M4:M35">IF(F4&lt;&gt;0,G4/F4,0)</f>
        <v>0</v>
      </c>
      <c r="N4" s="127">
        <f>M4+I4</f>
        <v>0</v>
      </c>
    </row>
    <row r="5" spans="1:14" s="78" customFormat="1" ht="12.75">
      <c r="A5" s="144"/>
      <c r="B5" s="98" t="s">
        <v>29</v>
      </c>
      <c r="C5" s="93" t="str">
        <f>'HD1'!$K$4</f>
        <v>Kaido Põldma</v>
      </c>
      <c r="D5" s="93"/>
      <c r="E5" s="94"/>
      <c r="F5" s="80">
        <f>'HD1'!$K$26</f>
        <v>544</v>
      </c>
      <c r="G5" s="80">
        <f>'HD1'!$M$26</f>
        <v>9287</v>
      </c>
      <c r="H5" s="80">
        <f>20-COUNTBLANK('HD1'!$K$6:$K$25)</f>
        <v>19</v>
      </c>
      <c r="I5" s="80">
        <f>'HD1'!$O$4</f>
        <v>3</v>
      </c>
      <c r="J5" s="80">
        <f>'HD1'!$N$26</f>
        <v>16</v>
      </c>
      <c r="K5" s="80">
        <f>'HD1'!$O$26</f>
        <v>0</v>
      </c>
      <c r="L5" s="81">
        <f t="shared" si="0"/>
        <v>0.8421052631578947</v>
      </c>
      <c r="M5" s="116">
        <f t="shared" si="1"/>
        <v>17.071691176470587</v>
      </c>
      <c r="N5" s="115">
        <f aca="true" t="shared" si="2" ref="N5:N63">M5+I5</f>
        <v>20.071691176470587</v>
      </c>
    </row>
    <row r="6" spans="1:14" s="78" customFormat="1" ht="12.75">
      <c r="A6" s="144"/>
      <c r="B6" s="98" t="s">
        <v>30</v>
      </c>
      <c r="C6" s="93" t="str">
        <f>'HD1'!$C$28</f>
        <v>Tiit Haidak</v>
      </c>
      <c r="D6" s="93"/>
      <c r="E6" s="94"/>
      <c r="F6" s="80">
        <f>'HD1'!$C$50</f>
        <v>0</v>
      </c>
      <c r="G6" s="80">
        <f>'HD1'!$E$50</f>
        <v>0</v>
      </c>
      <c r="H6" s="80">
        <f>20-COUNTBLANK('HD1'!$C$30:$C$49)</f>
        <v>0</v>
      </c>
      <c r="I6" s="80">
        <f>'HD1'!$G$28</f>
        <v>0</v>
      </c>
      <c r="J6" s="80">
        <f>'HD1'!$F$50</f>
        <v>0</v>
      </c>
      <c r="K6" s="80">
        <f>'HD1'!$G$50</f>
        <v>0</v>
      </c>
      <c r="L6" s="81">
        <f t="shared" si="0"/>
        <v>0</v>
      </c>
      <c r="M6" s="116">
        <f t="shared" si="1"/>
        <v>0</v>
      </c>
      <c r="N6" s="118">
        <f t="shared" si="2"/>
        <v>0</v>
      </c>
    </row>
    <row r="7" spans="1:14" s="78" customFormat="1" ht="12.75">
      <c r="A7" s="144"/>
      <c r="B7" s="98" t="s">
        <v>31</v>
      </c>
      <c r="C7" s="93" t="str">
        <f>'HD1'!$K$28</f>
        <v>Kristo Männik</v>
      </c>
      <c r="D7" s="93"/>
      <c r="E7" s="94"/>
      <c r="F7" s="80">
        <f>'HD1'!$K$50</f>
        <v>423</v>
      </c>
      <c r="G7" s="80">
        <f>'HD1'!$M$50</f>
        <v>8066</v>
      </c>
      <c r="H7" s="80">
        <f>20-COUNTBLANK('HD1'!$K$30:$K$49)</f>
        <v>17</v>
      </c>
      <c r="I7" s="80">
        <f>'HD1'!$O$28</f>
        <v>4</v>
      </c>
      <c r="J7" s="80">
        <f>'HD1'!$N$50</f>
        <v>21</v>
      </c>
      <c r="K7" s="80">
        <f>'HD1'!$O$50</f>
        <v>2</v>
      </c>
      <c r="L7" s="81">
        <f t="shared" si="0"/>
        <v>1.3529411764705883</v>
      </c>
      <c r="M7" s="116">
        <f t="shared" si="1"/>
        <v>19.06855791962175</v>
      </c>
      <c r="N7" s="118">
        <f t="shared" si="2"/>
        <v>23.06855791962175</v>
      </c>
    </row>
    <row r="8" spans="1:14" s="78" customFormat="1" ht="12.75">
      <c r="A8" s="144"/>
      <c r="B8" s="98" t="s">
        <v>32</v>
      </c>
      <c r="C8" s="93" t="str">
        <f>'HD1'!$C$52</f>
        <v>Tõnno Tõrs</v>
      </c>
      <c r="D8" s="93"/>
      <c r="E8" s="94"/>
      <c r="F8" s="80">
        <f>'HD1'!$C$74</f>
        <v>451</v>
      </c>
      <c r="G8" s="80">
        <f>'HD1'!$E$74</f>
        <v>7236</v>
      </c>
      <c r="H8" s="80">
        <f>20-COUNTBLANK('HD1'!$C$54:$C$73)</f>
        <v>16</v>
      </c>
      <c r="I8" s="80">
        <f>'HD1'!$G$52</f>
        <v>1</v>
      </c>
      <c r="J8" s="80">
        <f>'HD1'!$F$74</f>
        <v>16</v>
      </c>
      <c r="K8" s="80">
        <f>'HD1'!$G$74</f>
        <v>0</v>
      </c>
      <c r="L8" s="81">
        <f t="shared" si="0"/>
        <v>1</v>
      </c>
      <c r="M8" s="116">
        <f t="shared" si="1"/>
        <v>16.044345898004433</v>
      </c>
      <c r="N8" s="118">
        <f t="shared" si="2"/>
        <v>17.044345898004433</v>
      </c>
    </row>
    <row r="9" spans="1:14" s="78" customFormat="1" ht="13.5" thickBot="1">
      <c r="A9" s="145"/>
      <c r="B9" s="99" t="s">
        <v>33</v>
      </c>
      <c r="C9" s="95" t="str">
        <f>'HD1'!$K$52</f>
        <v>-</v>
      </c>
      <c r="D9" s="95"/>
      <c r="E9" s="96"/>
      <c r="F9" s="88">
        <f>'HD1'!$K$74</f>
        <v>0</v>
      </c>
      <c r="G9" s="88">
        <f>'HD1'!$M$74</f>
        <v>0</v>
      </c>
      <c r="H9" s="88">
        <f>20-COUNTBLANK('HD1'!$K$54:$K$73)</f>
        <v>0</v>
      </c>
      <c r="I9" s="88">
        <f>'HD1'!$O$52</f>
        <v>0</v>
      </c>
      <c r="J9" s="88">
        <f>'HD1'!$N$74</f>
        <v>0</v>
      </c>
      <c r="K9" s="88">
        <f>'HD1'!$O$74</f>
        <v>0</v>
      </c>
      <c r="L9" s="89">
        <f t="shared" si="0"/>
        <v>0</v>
      </c>
      <c r="M9" s="117">
        <f t="shared" si="1"/>
        <v>0</v>
      </c>
      <c r="N9" s="119">
        <f t="shared" si="2"/>
        <v>0</v>
      </c>
    </row>
    <row r="10" spans="1:14" s="78" customFormat="1" ht="12.75" customHeight="1">
      <c r="A10" s="143" t="str">
        <f>'HD2'!$G$1</f>
        <v>HD2</v>
      </c>
      <c r="B10" s="90" t="s">
        <v>28</v>
      </c>
      <c r="C10" s="111" t="str">
        <f>'HD2'!$C$4</f>
        <v>Vahur Puusta</v>
      </c>
      <c r="D10" s="111"/>
      <c r="E10" s="112"/>
      <c r="F10" s="113">
        <f>'HD2'!$C$26</f>
        <v>481</v>
      </c>
      <c r="G10" s="113">
        <f>'HD2'!$E$26</f>
        <v>6579</v>
      </c>
      <c r="H10" s="113">
        <f>20-COUNTBLANK('HD2'!$C$6:$C$25)</f>
        <v>15</v>
      </c>
      <c r="I10" s="113">
        <f>'HD2'!$G$4</f>
        <v>0</v>
      </c>
      <c r="J10" s="113">
        <f>'HD2'!$F$26</f>
        <v>6</v>
      </c>
      <c r="K10" s="113">
        <f>'HD2'!$G$26</f>
        <v>0</v>
      </c>
      <c r="L10" s="114">
        <f t="shared" si="0"/>
        <v>0.4</v>
      </c>
      <c r="M10" s="129">
        <f t="shared" si="1"/>
        <v>13.677754677754677</v>
      </c>
      <c r="N10" s="130">
        <f>M10+I10</f>
        <v>13.677754677754677</v>
      </c>
    </row>
    <row r="11" spans="1:14" s="78" customFormat="1" ht="12.75">
      <c r="A11" s="144"/>
      <c r="B11" s="98" t="s">
        <v>29</v>
      </c>
      <c r="C11" s="93" t="str">
        <f>'HD2'!$K$4</f>
        <v>Hannes Hanimägi</v>
      </c>
      <c r="D11" s="93"/>
      <c r="E11" s="94"/>
      <c r="F11" s="80">
        <f>'HD2'!$K$26</f>
        <v>524</v>
      </c>
      <c r="G11" s="80">
        <f>'HD2'!$M$26</f>
        <v>8302</v>
      </c>
      <c r="H11" s="80">
        <f>20-COUNTBLANK('HD2'!$K$6:$K$25)</f>
        <v>18</v>
      </c>
      <c r="I11" s="80">
        <f>'HD2'!$O$4</f>
        <v>2</v>
      </c>
      <c r="J11" s="80">
        <f>'HD2'!$N$26</f>
        <v>8</v>
      </c>
      <c r="K11" s="80">
        <f>'HD2'!$O$26</f>
        <v>0</v>
      </c>
      <c r="L11" s="81">
        <f t="shared" si="0"/>
        <v>0.4444444444444444</v>
      </c>
      <c r="M11" s="131">
        <f t="shared" si="1"/>
        <v>15.84351145038168</v>
      </c>
      <c r="N11" s="118">
        <f t="shared" si="2"/>
        <v>17.84351145038168</v>
      </c>
    </row>
    <row r="12" spans="1:14" s="78" customFormat="1" ht="12.75">
      <c r="A12" s="144"/>
      <c r="B12" s="98" t="s">
        <v>30</v>
      </c>
      <c r="C12" s="93" t="str">
        <f>'HD2'!$C$28</f>
        <v>Indrek Kalgan</v>
      </c>
      <c r="D12" s="93"/>
      <c r="E12" s="94"/>
      <c r="F12" s="80">
        <f>'HD2'!$C$50</f>
        <v>450</v>
      </c>
      <c r="G12" s="80">
        <f>'HD2'!$E$50</f>
        <v>8228</v>
      </c>
      <c r="H12" s="80">
        <f>20-COUNTBLANK('HD2'!$C$30:$C$49)</f>
        <v>17</v>
      </c>
      <c r="I12" s="80">
        <f>'HD2'!$G$28</f>
        <v>4</v>
      </c>
      <c r="J12" s="80">
        <f>'HD2'!$F$50</f>
        <v>14</v>
      </c>
      <c r="K12" s="80">
        <f>'HD2'!$G$50</f>
        <v>0</v>
      </c>
      <c r="L12" s="81">
        <f t="shared" si="0"/>
        <v>0.8235294117647058</v>
      </c>
      <c r="M12" s="131">
        <f t="shared" si="1"/>
        <v>18.284444444444443</v>
      </c>
      <c r="N12" s="118">
        <f t="shared" si="2"/>
        <v>22.284444444444443</v>
      </c>
    </row>
    <row r="13" spans="1:14" s="78" customFormat="1" ht="12.75">
      <c r="A13" s="144"/>
      <c r="B13" s="98" t="s">
        <v>31</v>
      </c>
      <c r="C13" s="93" t="str">
        <f>'HD2'!$K$28</f>
        <v>Küllike Lillestik</v>
      </c>
      <c r="D13" s="93"/>
      <c r="E13" s="94"/>
      <c r="F13" s="80">
        <f>'HD2'!$K$50</f>
        <v>0</v>
      </c>
      <c r="G13" s="80">
        <f>'HD2'!$M$50</f>
        <v>0</v>
      </c>
      <c r="H13" s="80">
        <f>20-COUNTBLANK('HD2'!$K$30:$K$49)</f>
        <v>0</v>
      </c>
      <c r="I13" s="80">
        <f>'HD2'!$O$28</f>
        <v>0</v>
      </c>
      <c r="J13" s="80">
        <f>'HD2'!$N$50</f>
        <v>0</v>
      </c>
      <c r="K13" s="80">
        <f>'HD2'!$O$50</f>
        <v>0</v>
      </c>
      <c r="L13" s="81">
        <f t="shared" si="0"/>
        <v>0</v>
      </c>
      <c r="M13" s="131">
        <f t="shared" si="1"/>
        <v>0</v>
      </c>
      <c r="N13" s="118">
        <f t="shared" si="2"/>
        <v>0</v>
      </c>
    </row>
    <row r="14" spans="1:14" s="78" customFormat="1" ht="12.75">
      <c r="A14" s="144"/>
      <c r="B14" s="98" t="s">
        <v>32</v>
      </c>
      <c r="C14" s="93" t="str">
        <f>'HD2'!$C$52</f>
        <v>-</v>
      </c>
      <c r="D14" s="93"/>
      <c r="E14" s="94"/>
      <c r="F14" s="80">
        <f>'HD2'!$C$74</f>
        <v>0</v>
      </c>
      <c r="G14" s="80">
        <f>'HD2'!$E$74</f>
        <v>0</v>
      </c>
      <c r="H14" s="80">
        <f>20-COUNTBLANK('HD2'!$C$54:$C$73)</f>
        <v>0</v>
      </c>
      <c r="I14" s="80">
        <f>'HD2'!$G$52</f>
        <v>0</v>
      </c>
      <c r="J14" s="80">
        <f>'HD2'!$F$74</f>
        <v>0</v>
      </c>
      <c r="K14" s="80">
        <f>'HD2'!$G$74</f>
        <v>0</v>
      </c>
      <c r="L14" s="81">
        <f t="shared" si="0"/>
        <v>0</v>
      </c>
      <c r="M14" s="131">
        <f t="shared" si="1"/>
        <v>0</v>
      </c>
      <c r="N14" s="118">
        <f t="shared" si="2"/>
        <v>0</v>
      </c>
    </row>
    <row r="15" spans="1:14" s="78" customFormat="1" ht="13.5" thickBot="1">
      <c r="A15" s="145"/>
      <c r="B15" s="99" t="s">
        <v>33</v>
      </c>
      <c r="C15" s="95" t="str">
        <f>'HD2'!$K$52</f>
        <v>-</v>
      </c>
      <c r="D15" s="95"/>
      <c r="E15" s="96"/>
      <c r="F15" s="88">
        <f>'HD2'!$K$74</f>
        <v>0</v>
      </c>
      <c r="G15" s="88">
        <f>'HD2'!$M$74</f>
        <v>0</v>
      </c>
      <c r="H15" s="88">
        <f>20-COUNTBLANK('HD2'!$K$54:$K$73)</f>
        <v>0</v>
      </c>
      <c r="I15" s="88">
        <f>'HD2'!$O$52</f>
        <v>0</v>
      </c>
      <c r="J15" s="88">
        <f>'HD2'!$N$74</f>
        <v>0</v>
      </c>
      <c r="K15" s="88">
        <f>'HD2'!$O$74</f>
        <v>0</v>
      </c>
      <c r="L15" s="89">
        <f t="shared" si="0"/>
        <v>0</v>
      </c>
      <c r="M15" s="132">
        <f t="shared" si="1"/>
        <v>0</v>
      </c>
      <c r="N15" s="119">
        <f t="shared" si="2"/>
        <v>0</v>
      </c>
    </row>
    <row r="16" spans="1:14" s="78" customFormat="1" ht="12.75" customHeight="1">
      <c r="A16" s="143" t="str">
        <f>KGL!$G$1</f>
        <v>KGL</v>
      </c>
      <c r="B16" s="97" t="s">
        <v>28</v>
      </c>
      <c r="C16" s="91" t="str">
        <f>KGL!$C$4</f>
        <v>Indrek Saar</v>
      </c>
      <c r="D16" s="91"/>
      <c r="E16" s="92"/>
      <c r="F16" s="86">
        <f>KGL!$C$26</f>
        <v>557</v>
      </c>
      <c r="G16" s="86">
        <f>KGL!$E$26</f>
        <v>9272</v>
      </c>
      <c r="H16" s="86">
        <f>20-COUNTBLANK(KGL!$C$6:$C$25)</f>
        <v>19</v>
      </c>
      <c r="I16" s="86">
        <f>KGL!$G$4</f>
        <v>4</v>
      </c>
      <c r="J16" s="86">
        <f>KGL!$F$26</f>
        <v>20</v>
      </c>
      <c r="K16" s="86">
        <f>KGL!$G$26</f>
        <v>0</v>
      </c>
      <c r="L16" s="87">
        <f t="shared" si="0"/>
        <v>1.0526315789473684</v>
      </c>
      <c r="M16" s="133">
        <f t="shared" si="1"/>
        <v>16.646319569120287</v>
      </c>
      <c r="N16" s="130">
        <f>M16+I16</f>
        <v>20.646319569120287</v>
      </c>
    </row>
    <row r="17" spans="1:14" s="78" customFormat="1" ht="12.75">
      <c r="A17" s="144"/>
      <c r="B17" s="98" t="s">
        <v>29</v>
      </c>
      <c r="C17" s="93" t="str">
        <f>KGL!$K$4</f>
        <v>Erki Selling</v>
      </c>
      <c r="D17" s="93"/>
      <c r="E17" s="94"/>
      <c r="F17" s="80">
        <f>KGL!$K$26</f>
        <v>467</v>
      </c>
      <c r="G17" s="80">
        <f>KGL!$M$26</f>
        <v>7979</v>
      </c>
      <c r="H17" s="80">
        <f>20-COUNTBLANK(KGL!$K$6:$K$25)</f>
        <v>17</v>
      </c>
      <c r="I17" s="80">
        <f>KGL!$O$4</f>
        <v>3</v>
      </c>
      <c r="J17" s="80">
        <f>KGL!$N$26</f>
        <v>8</v>
      </c>
      <c r="K17" s="80">
        <f>KGL!$O$26</f>
        <v>0</v>
      </c>
      <c r="L17" s="81">
        <f t="shared" si="0"/>
        <v>0.47058823529411764</v>
      </c>
      <c r="M17" s="131">
        <f t="shared" si="1"/>
        <v>17.085653104925054</v>
      </c>
      <c r="N17" s="118">
        <f t="shared" si="2"/>
        <v>20.085653104925054</v>
      </c>
    </row>
    <row r="18" spans="1:14" s="78" customFormat="1" ht="12.75">
      <c r="A18" s="144"/>
      <c r="B18" s="98" t="s">
        <v>30</v>
      </c>
      <c r="C18" s="93" t="str">
        <f>KGL!$C$28</f>
        <v>Indrek Päivalill</v>
      </c>
      <c r="D18" s="93"/>
      <c r="E18" s="94"/>
      <c r="F18" s="80">
        <f>KGL!$C$50</f>
        <v>0</v>
      </c>
      <c r="G18" s="80">
        <f>KGL!$E$50</f>
        <v>0</v>
      </c>
      <c r="H18" s="80">
        <f>20-COUNTBLANK(KGL!$C$30:$C$49)</f>
        <v>0</v>
      </c>
      <c r="I18" s="80">
        <f>KGL!$G$28</f>
        <v>0</v>
      </c>
      <c r="J18" s="80">
        <f>KGL!$F$50</f>
        <v>0</v>
      </c>
      <c r="K18" s="80">
        <f>KGL!$G$50</f>
        <v>0</v>
      </c>
      <c r="L18" s="81">
        <f t="shared" si="0"/>
        <v>0</v>
      </c>
      <c r="M18" s="131">
        <f t="shared" si="1"/>
        <v>0</v>
      </c>
      <c r="N18" s="118">
        <f t="shared" si="2"/>
        <v>0</v>
      </c>
    </row>
    <row r="19" spans="1:14" s="78" customFormat="1" ht="12.75">
      <c r="A19" s="144"/>
      <c r="B19" s="98" t="s">
        <v>31</v>
      </c>
      <c r="C19" s="93" t="str">
        <f>KGL!$K$28</f>
        <v>Argo Kivi</v>
      </c>
      <c r="D19" s="93"/>
      <c r="E19" s="94"/>
      <c r="F19" s="80">
        <f>KGL!$K$50</f>
        <v>0</v>
      </c>
      <c r="G19" s="80">
        <f>KGL!$M$50</f>
        <v>0</v>
      </c>
      <c r="H19" s="80">
        <f>20-COUNTBLANK(KGL!$K$30:$K$49)</f>
        <v>0</v>
      </c>
      <c r="I19" s="80">
        <f>KGL!$O$28</f>
        <v>0</v>
      </c>
      <c r="J19" s="80">
        <f>KGL!$N$50</f>
        <v>0</v>
      </c>
      <c r="K19" s="80">
        <f>KGL!$O$50</f>
        <v>0</v>
      </c>
      <c r="L19" s="81">
        <f t="shared" si="0"/>
        <v>0</v>
      </c>
      <c r="M19" s="131">
        <f t="shared" si="1"/>
        <v>0</v>
      </c>
      <c r="N19" s="118">
        <f t="shared" si="2"/>
        <v>0</v>
      </c>
    </row>
    <row r="20" spans="1:14" s="78" customFormat="1" ht="12.75">
      <c r="A20" s="144"/>
      <c r="B20" s="98" t="s">
        <v>32</v>
      </c>
      <c r="C20" s="93" t="str">
        <f>KGL!$C$52</f>
        <v>Viljar Niiholm</v>
      </c>
      <c r="D20" s="93"/>
      <c r="E20" s="94"/>
      <c r="F20" s="80">
        <f>KGL!$C$74</f>
        <v>524</v>
      </c>
      <c r="G20" s="80">
        <f>KGL!$E$74</f>
        <v>8771</v>
      </c>
      <c r="H20" s="80">
        <f>20-COUNTBLANK(KGL!$C$54:$C$73)</f>
        <v>18</v>
      </c>
      <c r="I20" s="80">
        <f>KGL!$G$52</f>
        <v>2</v>
      </c>
      <c r="J20" s="80">
        <f>KGL!$F$74</f>
        <v>18</v>
      </c>
      <c r="K20" s="80">
        <f>KGL!$G$74</f>
        <v>0</v>
      </c>
      <c r="L20" s="81">
        <f t="shared" si="0"/>
        <v>1</v>
      </c>
      <c r="M20" s="131">
        <f t="shared" si="1"/>
        <v>16.73854961832061</v>
      </c>
      <c r="N20" s="118">
        <f t="shared" si="2"/>
        <v>18.73854961832061</v>
      </c>
    </row>
    <row r="21" spans="1:14" s="78" customFormat="1" ht="13.5" thickBot="1">
      <c r="A21" s="145"/>
      <c r="B21" s="99" t="s">
        <v>33</v>
      </c>
      <c r="C21" s="95" t="str">
        <f>KGL!$K$52</f>
        <v>-</v>
      </c>
      <c r="D21" s="95"/>
      <c r="E21" s="96"/>
      <c r="F21" s="88">
        <f>KGL!$K$74</f>
        <v>0</v>
      </c>
      <c r="G21" s="88">
        <f>KGL!$M$74</f>
        <v>0</v>
      </c>
      <c r="H21" s="88">
        <f>20-COUNTBLANK(KGL!$K$54:$K$73)</f>
        <v>0</v>
      </c>
      <c r="I21" s="88">
        <f>KGL!$O$52</f>
        <v>0</v>
      </c>
      <c r="J21" s="88">
        <f>KGL!$N$74</f>
        <v>0</v>
      </c>
      <c r="K21" s="88">
        <f>KGL!$O$74</f>
        <v>0</v>
      </c>
      <c r="L21" s="89">
        <f t="shared" si="0"/>
        <v>0</v>
      </c>
      <c r="M21" s="132">
        <f t="shared" si="1"/>
        <v>0</v>
      </c>
      <c r="N21" s="119">
        <f t="shared" si="2"/>
        <v>0</v>
      </c>
    </row>
    <row r="22" spans="1:14" s="78" customFormat="1" ht="12.75" customHeight="1">
      <c r="A22" s="143" t="str">
        <f>PRN!$G$1</f>
        <v>PRN</v>
      </c>
      <c r="B22" s="97" t="s">
        <v>28</v>
      </c>
      <c r="C22" s="91" t="str">
        <f>PRN!$C$4</f>
        <v>Priit Reinart</v>
      </c>
      <c r="D22" s="91"/>
      <c r="E22" s="92"/>
      <c r="F22" s="86">
        <f>PRN!$C$26</f>
        <v>442</v>
      </c>
      <c r="G22" s="86">
        <f>PRN!$E$26</f>
        <v>7200</v>
      </c>
      <c r="H22" s="86">
        <f>20-COUNTBLANK(PRN!$C$6:$C$25)</f>
        <v>16</v>
      </c>
      <c r="I22" s="86">
        <f>PRN!$G$4</f>
        <v>1</v>
      </c>
      <c r="J22" s="86">
        <f>PRN!$F$26</f>
        <v>10</v>
      </c>
      <c r="K22" s="86">
        <f>PRN!$G$26</f>
        <v>0</v>
      </c>
      <c r="L22" s="87">
        <f t="shared" si="0"/>
        <v>0.625</v>
      </c>
      <c r="M22" s="133">
        <f t="shared" si="1"/>
        <v>16.289592760180994</v>
      </c>
      <c r="N22" s="130">
        <f>M22+I22</f>
        <v>17.289592760180994</v>
      </c>
    </row>
    <row r="23" spans="1:14" s="78" customFormat="1" ht="12.75">
      <c r="A23" s="144"/>
      <c r="B23" s="98" t="s">
        <v>29</v>
      </c>
      <c r="C23" s="93" t="str">
        <f>PRN!$K$4</f>
        <v>Tarmo Pütsepp</v>
      </c>
      <c r="D23" s="93"/>
      <c r="E23" s="94"/>
      <c r="F23" s="80">
        <f>PRN!$K$26</f>
        <v>436</v>
      </c>
      <c r="G23" s="80">
        <f>PRN!$M$26</f>
        <v>7882</v>
      </c>
      <c r="H23" s="80">
        <f>20-COUNTBLANK(PRN!$K$6:$K$25)</f>
        <v>17</v>
      </c>
      <c r="I23" s="80">
        <f>PRN!$O$4</f>
        <v>2</v>
      </c>
      <c r="J23" s="80">
        <f>PRN!$N$26</f>
        <v>16</v>
      </c>
      <c r="K23" s="80">
        <f>PRN!$O$26</f>
        <v>0</v>
      </c>
      <c r="L23" s="81">
        <f t="shared" si="0"/>
        <v>0.9411764705882353</v>
      </c>
      <c r="M23" s="131">
        <f t="shared" si="1"/>
        <v>18.077981651376145</v>
      </c>
      <c r="N23" s="118">
        <f t="shared" si="2"/>
        <v>20.077981651376145</v>
      </c>
    </row>
    <row r="24" spans="1:14" s="78" customFormat="1" ht="12.75">
      <c r="A24" s="144"/>
      <c r="B24" s="98" t="s">
        <v>30</v>
      </c>
      <c r="C24" s="93" t="str">
        <f>PRN!$C$28</f>
        <v>Alar Jürisson</v>
      </c>
      <c r="D24" s="93"/>
      <c r="E24" s="94"/>
      <c r="F24" s="80">
        <f>PRN!$C$50</f>
        <v>568</v>
      </c>
      <c r="G24" s="80">
        <f>PRN!$E$50</f>
        <v>8614</v>
      </c>
      <c r="H24" s="80">
        <f>20-COUNTBLANK(PRN!$C$30:$C$49)</f>
        <v>19</v>
      </c>
      <c r="I24" s="80">
        <f>PRN!$G$28</f>
        <v>0</v>
      </c>
      <c r="J24" s="80">
        <f>PRN!$F$50</f>
        <v>14</v>
      </c>
      <c r="K24" s="80">
        <f>PRN!$G$50</f>
        <v>0</v>
      </c>
      <c r="L24" s="81">
        <f t="shared" si="0"/>
        <v>0.7368421052631579</v>
      </c>
      <c r="M24" s="131">
        <f t="shared" si="1"/>
        <v>15.165492957746478</v>
      </c>
      <c r="N24" s="118">
        <f t="shared" si="2"/>
        <v>15.165492957746478</v>
      </c>
    </row>
    <row r="25" spans="1:14" s="78" customFormat="1" ht="12.75">
      <c r="A25" s="144"/>
      <c r="B25" s="98" t="s">
        <v>31</v>
      </c>
      <c r="C25" s="93" t="str">
        <f>PRN!$K$28</f>
        <v>Ivar Pärtel</v>
      </c>
      <c r="D25" s="93"/>
      <c r="E25" s="94"/>
      <c r="F25" s="80">
        <f>PRN!$K$50</f>
        <v>0</v>
      </c>
      <c r="G25" s="80">
        <f>PRN!$M$50</f>
        <v>0</v>
      </c>
      <c r="H25" s="80">
        <f>20-COUNTBLANK(PRN!$K$30:$K$49)</f>
        <v>0</v>
      </c>
      <c r="I25" s="80">
        <f>PRN!$O$28</f>
        <v>0</v>
      </c>
      <c r="J25" s="80">
        <f>PRN!$N$50</f>
        <v>0</v>
      </c>
      <c r="K25" s="80">
        <f>PRN!$O$50</f>
        <v>0</v>
      </c>
      <c r="L25" s="81">
        <f t="shared" si="0"/>
        <v>0</v>
      </c>
      <c r="M25" s="131">
        <f t="shared" si="1"/>
        <v>0</v>
      </c>
      <c r="N25" s="118">
        <f t="shared" si="2"/>
        <v>0</v>
      </c>
    </row>
    <row r="26" spans="1:14" s="78" customFormat="1" ht="12.75">
      <c r="A26" s="144"/>
      <c r="B26" s="98" t="s">
        <v>32</v>
      </c>
      <c r="C26" s="93" t="str">
        <f>PRN!$C$52</f>
        <v>-</v>
      </c>
      <c r="D26" s="93"/>
      <c r="E26" s="94"/>
      <c r="F26" s="80">
        <f>PRN!$C$74</f>
        <v>0</v>
      </c>
      <c r="G26" s="80">
        <f>PRN!$E$74</f>
        <v>0</v>
      </c>
      <c r="H26" s="80">
        <f>20-COUNTBLANK(PRN!$C$54:$C$73)</f>
        <v>0</v>
      </c>
      <c r="I26" s="80">
        <f>PRN!$G$52</f>
        <v>0</v>
      </c>
      <c r="J26" s="80">
        <f>PRN!$F$74</f>
        <v>0</v>
      </c>
      <c r="K26" s="80">
        <f>PRN!$G$74</f>
        <v>0</v>
      </c>
      <c r="L26" s="81">
        <f t="shared" si="0"/>
        <v>0</v>
      </c>
      <c r="M26" s="131">
        <f t="shared" si="1"/>
        <v>0</v>
      </c>
      <c r="N26" s="118">
        <f t="shared" si="2"/>
        <v>0</v>
      </c>
    </row>
    <row r="27" spans="1:14" s="78" customFormat="1" ht="13.5" thickBot="1">
      <c r="A27" s="145"/>
      <c r="B27" s="99" t="s">
        <v>33</v>
      </c>
      <c r="C27" s="95" t="str">
        <f>PRN!$K$52</f>
        <v>-</v>
      </c>
      <c r="D27" s="95"/>
      <c r="E27" s="96"/>
      <c r="F27" s="88">
        <f>PRN!$K$74</f>
        <v>0</v>
      </c>
      <c r="G27" s="88">
        <f>PRN!$M$74</f>
        <v>0</v>
      </c>
      <c r="H27" s="88">
        <f>20-COUNTBLANK(PRN!$K$54:$K$73)</f>
        <v>0</v>
      </c>
      <c r="I27" s="88">
        <f>PRN!$O$52</f>
        <v>0</v>
      </c>
      <c r="J27" s="88">
        <f>PRN!$N$74</f>
        <v>0</v>
      </c>
      <c r="K27" s="88">
        <f>PRN!$O$74</f>
        <v>0</v>
      </c>
      <c r="L27" s="89">
        <f t="shared" si="0"/>
        <v>0</v>
      </c>
      <c r="M27" s="132">
        <f t="shared" si="1"/>
        <v>0</v>
      </c>
      <c r="N27" s="119">
        <f t="shared" si="2"/>
        <v>0</v>
      </c>
    </row>
    <row r="28" spans="1:14" s="78" customFormat="1" ht="12.75" customHeight="1">
      <c r="A28" s="143" t="str">
        <f>TR2!$G$1</f>
        <v>TR2</v>
      </c>
      <c r="B28" s="97" t="s">
        <v>28</v>
      </c>
      <c r="C28" s="91" t="str">
        <f>TR2!$C$4</f>
        <v>Nikolai Harin</v>
      </c>
      <c r="D28" s="91"/>
      <c r="E28" s="92"/>
      <c r="F28" s="86">
        <f>TR2!$C$26</f>
        <v>362</v>
      </c>
      <c r="G28" s="86">
        <f>TR2!$E$26</f>
        <v>6505</v>
      </c>
      <c r="H28" s="86">
        <f>20-COUNTBLANK(TR2!$C$6:$C$25)</f>
        <v>13</v>
      </c>
      <c r="I28" s="86">
        <f>TR2!$G$4</f>
        <v>4</v>
      </c>
      <c r="J28" s="86">
        <f>TR2!$F$26</f>
        <v>16</v>
      </c>
      <c r="K28" s="86">
        <f>TR2!$G$26</f>
        <v>0</v>
      </c>
      <c r="L28" s="87">
        <f t="shared" si="0"/>
        <v>1.2307692307692308</v>
      </c>
      <c r="M28" s="133">
        <f t="shared" si="1"/>
        <v>17.96961325966851</v>
      </c>
      <c r="N28" s="130">
        <f>M28+I28</f>
        <v>21.96961325966851</v>
      </c>
    </row>
    <row r="29" spans="1:14" s="78" customFormat="1" ht="12.75">
      <c r="A29" s="144"/>
      <c r="B29" s="98" t="s">
        <v>29</v>
      </c>
      <c r="C29" s="93" t="str">
        <f>TR2!$K$4</f>
        <v>Sven Näpping</v>
      </c>
      <c r="D29" s="93"/>
      <c r="E29" s="94"/>
      <c r="F29" s="80">
        <f>TR2!$K$26</f>
        <v>102</v>
      </c>
      <c r="G29" s="80">
        <f>TR2!$M$26</f>
        <v>1424</v>
      </c>
      <c r="H29" s="80">
        <f>20-COUNTBLANK(TR2!$K$6:$K$25)</f>
        <v>3</v>
      </c>
      <c r="I29" s="80">
        <f>TR2!$O$4</f>
        <v>1</v>
      </c>
      <c r="J29" s="80">
        <f>TR2!$N$26</f>
        <v>1</v>
      </c>
      <c r="K29" s="80">
        <f>TR2!$O$26</f>
        <v>0</v>
      </c>
      <c r="L29" s="81">
        <f t="shared" si="0"/>
        <v>0.3333333333333333</v>
      </c>
      <c r="M29" s="131">
        <f t="shared" si="1"/>
        <v>13.96078431372549</v>
      </c>
      <c r="N29" s="118">
        <f t="shared" si="2"/>
        <v>14.96078431372549</v>
      </c>
    </row>
    <row r="30" spans="1:14" s="78" customFormat="1" ht="12.75">
      <c r="A30" s="144"/>
      <c r="B30" s="98" t="s">
        <v>30</v>
      </c>
      <c r="C30" s="93" t="str">
        <f>TR2!$C$28</f>
        <v>Ivo Birk</v>
      </c>
      <c r="D30" s="93"/>
      <c r="E30" s="94"/>
      <c r="F30" s="80">
        <f>TR2!$C$50</f>
        <v>446</v>
      </c>
      <c r="G30" s="80">
        <f>TR2!$E$50</f>
        <v>7267</v>
      </c>
      <c r="H30" s="80">
        <f>20-COUNTBLANK(TR2!$C$30:$C$49)</f>
        <v>15</v>
      </c>
      <c r="I30" s="80">
        <f>TR2!$G$28</f>
        <v>2</v>
      </c>
      <c r="J30" s="80">
        <f>TR2!$F$50</f>
        <v>10</v>
      </c>
      <c r="K30" s="80">
        <f>TR2!$G$50</f>
        <v>0</v>
      </c>
      <c r="L30" s="81">
        <f t="shared" si="0"/>
        <v>0.6666666666666666</v>
      </c>
      <c r="M30" s="131">
        <f t="shared" si="1"/>
        <v>16.293721973094172</v>
      </c>
      <c r="N30" s="118">
        <f t="shared" si="2"/>
        <v>18.293721973094172</v>
      </c>
    </row>
    <row r="31" spans="1:14" s="78" customFormat="1" ht="12.75">
      <c r="A31" s="144"/>
      <c r="B31" s="98" t="s">
        <v>31</v>
      </c>
      <c r="C31" s="93" t="str">
        <f>TR2!$K$28</f>
        <v>Uve Kruusamäe</v>
      </c>
      <c r="D31" s="93"/>
      <c r="E31" s="94"/>
      <c r="F31" s="80">
        <f>TR2!$K$50</f>
        <v>196</v>
      </c>
      <c r="G31" s="80">
        <f>TR2!$M$50</f>
        <v>2889</v>
      </c>
      <c r="H31" s="80">
        <f>20-COUNTBLANK(TR2!$K$30:$K$49)</f>
        <v>6</v>
      </c>
      <c r="I31" s="80">
        <f>TR2!$O$28</f>
        <v>1</v>
      </c>
      <c r="J31" s="80">
        <f>TR2!$N$50</f>
        <v>3</v>
      </c>
      <c r="K31" s="80">
        <f>TR2!$O$50</f>
        <v>0</v>
      </c>
      <c r="L31" s="81">
        <f t="shared" si="0"/>
        <v>0.5</v>
      </c>
      <c r="M31" s="131">
        <f t="shared" si="1"/>
        <v>14.739795918367347</v>
      </c>
      <c r="N31" s="118">
        <f t="shared" si="2"/>
        <v>15.739795918367347</v>
      </c>
    </row>
    <row r="32" spans="1:14" s="78" customFormat="1" ht="12.75">
      <c r="A32" s="144"/>
      <c r="B32" s="98" t="s">
        <v>32</v>
      </c>
      <c r="C32" s="93" t="str">
        <f>TR2!$C$52</f>
        <v>-</v>
      </c>
      <c r="D32" s="93"/>
      <c r="E32" s="94"/>
      <c r="F32" s="80">
        <f>TR2!$C$74</f>
        <v>0</v>
      </c>
      <c r="G32" s="80">
        <f>TR2!$E$74</f>
        <v>0</v>
      </c>
      <c r="H32" s="80">
        <f>20-COUNTBLANK(TR2!$C$54:$C$73)</f>
        <v>0</v>
      </c>
      <c r="I32" s="80">
        <f>TR2!$G$52</f>
        <v>0</v>
      </c>
      <c r="J32" s="80">
        <f>TR2!$F$74</f>
        <v>0</v>
      </c>
      <c r="K32" s="80">
        <f>TR2!$G$74</f>
        <v>0</v>
      </c>
      <c r="L32" s="81">
        <f t="shared" si="0"/>
        <v>0</v>
      </c>
      <c r="M32" s="131">
        <f t="shared" si="1"/>
        <v>0</v>
      </c>
      <c r="N32" s="118">
        <f t="shared" si="2"/>
        <v>0</v>
      </c>
    </row>
    <row r="33" spans="1:14" s="78" customFormat="1" ht="13.5" thickBot="1">
      <c r="A33" s="145"/>
      <c r="B33" s="99" t="s">
        <v>33</v>
      </c>
      <c r="C33" s="95" t="str">
        <f>TR2!$K$52</f>
        <v>-</v>
      </c>
      <c r="D33" s="95"/>
      <c r="E33" s="96"/>
      <c r="F33" s="88">
        <f>TR2!$K$74</f>
        <v>0</v>
      </c>
      <c r="G33" s="88">
        <f>TR2!$M$74</f>
        <v>0</v>
      </c>
      <c r="H33" s="88">
        <f>20-COUNTBLANK(TR2!$K$54:$K$73)</f>
        <v>0</v>
      </c>
      <c r="I33" s="88">
        <f>TR2!$O$52</f>
        <v>0</v>
      </c>
      <c r="J33" s="88">
        <f>TR2!$N$74</f>
        <v>0</v>
      </c>
      <c r="K33" s="88">
        <f>TR2!$O$74</f>
        <v>0</v>
      </c>
      <c r="L33" s="89">
        <f t="shared" si="0"/>
        <v>0</v>
      </c>
      <c r="M33" s="132">
        <f t="shared" si="1"/>
        <v>0</v>
      </c>
      <c r="N33" s="119">
        <f t="shared" si="2"/>
        <v>0</v>
      </c>
    </row>
    <row r="34" spans="1:14" s="78" customFormat="1" ht="12.75" customHeight="1">
      <c r="A34" s="143" t="str">
        <f>TD1!$G$1</f>
        <v>TD1</v>
      </c>
      <c r="B34" s="97" t="s">
        <v>28</v>
      </c>
      <c r="C34" s="91" t="str">
        <f>TD1!$C$4</f>
        <v>Jan Kapaun</v>
      </c>
      <c r="D34" s="91"/>
      <c r="E34" s="92"/>
      <c r="F34" s="86">
        <f>TD1!$C$26</f>
        <v>0</v>
      </c>
      <c r="G34" s="86">
        <f>TD1!$E$26</f>
        <v>0</v>
      </c>
      <c r="H34" s="86">
        <f>20-COUNTBLANK(TD1!$C$6:$C$25)</f>
        <v>0</v>
      </c>
      <c r="I34" s="86">
        <f>TD1!$G$4</f>
        <v>0</v>
      </c>
      <c r="J34" s="86">
        <f>TD1!$F$26</f>
        <v>0</v>
      </c>
      <c r="K34" s="86">
        <f>TD1!$G$26</f>
        <v>0</v>
      </c>
      <c r="L34" s="87">
        <f t="shared" si="0"/>
        <v>0</v>
      </c>
      <c r="M34" s="133">
        <f t="shared" si="1"/>
        <v>0</v>
      </c>
      <c r="N34" s="130">
        <f>M34+I34</f>
        <v>0</v>
      </c>
    </row>
    <row r="35" spans="1:14" s="78" customFormat="1" ht="12.75">
      <c r="A35" s="144"/>
      <c r="B35" s="98" t="s">
        <v>29</v>
      </c>
      <c r="C35" s="93" t="str">
        <f>TD1!$K$4</f>
        <v>Rando Kadopa</v>
      </c>
      <c r="D35" s="93"/>
      <c r="E35" s="94"/>
      <c r="F35" s="80">
        <f>TD1!$K$26</f>
        <v>461</v>
      </c>
      <c r="G35" s="80">
        <f>TD1!$M$26</f>
        <v>7919</v>
      </c>
      <c r="H35" s="80">
        <f>20-COUNTBLANK(TD1!$K$6:$K$25)</f>
        <v>17</v>
      </c>
      <c r="I35" s="80">
        <f>TD1!$O$4</f>
        <v>2</v>
      </c>
      <c r="J35" s="80">
        <f>TD1!$N$26</f>
        <v>18</v>
      </c>
      <c r="K35" s="80">
        <f>TD1!$O$26</f>
        <v>0</v>
      </c>
      <c r="L35" s="81">
        <f t="shared" si="0"/>
        <v>1.0588235294117647</v>
      </c>
      <c r="M35" s="131">
        <f t="shared" si="1"/>
        <v>17.177874186550977</v>
      </c>
      <c r="N35" s="118">
        <f t="shared" si="2"/>
        <v>19.177874186550977</v>
      </c>
    </row>
    <row r="36" spans="1:14" s="78" customFormat="1" ht="12.75">
      <c r="A36" s="144"/>
      <c r="B36" s="98" t="s">
        <v>30</v>
      </c>
      <c r="C36" s="93" t="str">
        <f>TD1!$C$28</f>
        <v>Raido Kadopa</v>
      </c>
      <c r="D36" s="93"/>
      <c r="E36" s="94"/>
      <c r="F36" s="80">
        <f>TD1!$C$50</f>
        <v>0</v>
      </c>
      <c r="G36" s="80">
        <f>TD1!$E$50</f>
        <v>0</v>
      </c>
      <c r="H36" s="80">
        <f>20-COUNTBLANK(TD1!$C$30:$C$49)</f>
        <v>0</v>
      </c>
      <c r="I36" s="80">
        <f>TD1!$G$28</f>
        <v>0</v>
      </c>
      <c r="J36" s="80">
        <f>TD1!$F$50</f>
        <v>0</v>
      </c>
      <c r="K36" s="80">
        <f>TD1!$G$50</f>
        <v>0</v>
      </c>
      <c r="L36" s="81">
        <f aca="true" t="shared" si="3" ref="L36:L63">IF(F36&lt;&gt;0,(J36+K36)/H36,0)</f>
        <v>0</v>
      </c>
      <c r="M36" s="131">
        <f aca="true" t="shared" si="4" ref="M36:M63">IF(F36&lt;&gt;0,G36/F36,0)</f>
        <v>0</v>
      </c>
      <c r="N36" s="118">
        <f t="shared" si="2"/>
        <v>0</v>
      </c>
    </row>
    <row r="37" spans="1:14" s="78" customFormat="1" ht="12.75">
      <c r="A37" s="144"/>
      <c r="B37" s="98" t="s">
        <v>31</v>
      </c>
      <c r="C37" s="93" t="str">
        <f>TD1!$K$28</f>
        <v>Reili Roodla</v>
      </c>
      <c r="D37" s="93"/>
      <c r="E37" s="94"/>
      <c r="F37" s="80">
        <f>TD1!$K$50</f>
        <v>566</v>
      </c>
      <c r="G37" s="80">
        <f>TD1!$M$50</f>
        <v>7787</v>
      </c>
      <c r="H37" s="80">
        <f>20-COUNTBLANK(TD1!$K$30:$K$49)</f>
        <v>18</v>
      </c>
      <c r="I37" s="80">
        <f>TD1!$O$28</f>
        <v>0</v>
      </c>
      <c r="J37" s="80">
        <f>TD1!$N$50</f>
        <v>7</v>
      </c>
      <c r="K37" s="80">
        <f>TD1!$O$50</f>
        <v>0</v>
      </c>
      <c r="L37" s="81">
        <f t="shared" si="3"/>
        <v>0.3888888888888889</v>
      </c>
      <c r="M37" s="131">
        <f t="shared" si="4"/>
        <v>13.757950530035336</v>
      </c>
      <c r="N37" s="118">
        <f t="shared" si="2"/>
        <v>13.757950530035336</v>
      </c>
    </row>
    <row r="38" spans="1:14" s="78" customFormat="1" ht="12.75">
      <c r="A38" s="144"/>
      <c r="B38" s="98" t="s">
        <v>32</v>
      </c>
      <c r="C38" s="93" t="str">
        <f>TD1!$C$52</f>
        <v>Raimo Põld</v>
      </c>
      <c r="D38" s="93"/>
      <c r="E38" s="94"/>
      <c r="F38" s="80">
        <f>TD1!$C$74</f>
        <v>434</v>
      </c>
      <c r="G38" s="80">
        <f>TD1!$E$74</f>
        <v>7063</v>
      </c>
      <c r="H38" s="80">
        <f>20-COUNTBLANK(TD1!$C$54:$C$73)</f>
        <v>15</v>
      </c>
      <c r="I38" s="80">
        <f>TD1!$G$52</f>
        <v>1</v>
      </c>
      <c r="J38" s="80">
        <f>TD1!$F$74</f>
        <v>11</v>
      </c>
      <c r="K38" s="80">
        <f>TD1!$G$74</f>
        <v>0</v>
      </c>
      <c r="L38" s="81">
        <f t="shared" si="3"/>
        <v>0.7333333333333333</v>
      </c>
      <c r="M38" s="131">
        <f t="shared" si="4"/>
        <v>16.274193548387096</v>
      </c>
      <c r="N38" s="118">
        <f t="shared" si="2"/>
        <v>17.274193548387096</v>
      </c>
    </row>
    <row r="39" spans="1:14" s="78" customFormat="1" ht="13.5" thickBot="1">
      <c r="A39" s="145"/>
      <c r="B39" s="99" t="s">
        <v>33</v>
      </c>
      <c r="C39" s="95" t="str">
        <f>TD1!$K$52</f>
        <v>-</v>
      </c>
      <c r="D39" s="95"/>
      <c r="E39" s="96"/>
      <c r="F39" s="88">
        <f>TD1!$K$74</f>
        <v>0</v>
      </c>
      <c r="G39" s="88">
        <f>TD1!$M$74</f>
        <v>0</v>
      </c>
      <c r="H39" s="88">
        <f>20-COUNTBLANK(TD1!$K$54:$K$73)</f>
        <v>0</v>
      </c>
      <c r="I39" s="88">
        <f>TD1!$O$52</f>
        <v>0</v>
      </c>
      <c r="J39" s="88">
        <f>TD1!$N$74</f>
        <v>0</v>
      </c>
      <c r="K39" s="88">
        <f>TD1!$O$74</f>
        <v>0</v>
      </c>
      <c r="L39" s="89">
        <f t="shared" si="3"/>
        <v>0</v>
      </c>
      <c r="M39" s="132">
        <f t="shared" si="4"/>
        <v>0</v>
      </c>
      <c r="N39" s="119">
        <f t="shared" si="2"/>
        <v>0</v>
      </c>
    </row>
    <row r="40" spans="1:14" s="78" customFormat="1" ht="12.75" customHeight="1">
      <c r="A40" s="143" t="str">
        <f>TD2!$G$1</f>
        <v>TD2</v>
      </c>
      <c r="B40" s="97" t="s">
        <v>28</v>
      </c>
      <c r="C40" s="91" t="str">
        <f>TD2!$C$4</f>
        <v>Vahur Luuk</v>
      </c>
      <c r="D40" s="91"/>
      <c r="E40" s="92"/>
      <c r="F40" s="86">
        <f>TD2!$C$26</f>
        <v>464</v>
      </c>
      <c r="G40" s="86">
        <f>TD2!$E$26</f>
        <v>8738</v>
      </c>
      <c r="H40" s="86">
        <f>20-COUNTBLANK(TD2!$C$6:$C$25)</f>
        <v>18</v>
      </c>
      <c r="I40" s="86">
        <f>TD2!$G$4</f>
        <v>2</v>
      </c>
      <c r="J40" s="86">
        <f>TD2!$F$26</f>
        <v>17</v>
      </c>
      <c r="K40" s="86">
        <f>TD2!$G$26</f>
        <v>0</v>
      </c>
      <c r="L40" s="87">
        <f t="shared" si="3"/>
        <v>0.9444444444444444</v>
      </c>
      <c r="M40" s="133">
        <f t="shared" si="4"/>
        <v>18.83189655172414</v>
      </c>
      <c r="N40" s="130">
        <f>M40+I40</f>
        <v>20.83189655172414</v>
      </c>
    </row>
    <row r="41" spans="1:14" s="78" customFormat="1" ht="12.75">
      <c r="A41" s="144"/>
      <c r="B41" s="98" t="s">
        <v>29</v>
      </c>
      <c r="C41" s="93" t="str">
        <f>TD2!$K$4</f>
        <v>Tarvi Tõnnis</v>
      </c>
      <c r="D41" s="93"/>
      <c r="E41" s="94"/>
      <c r="F41" s="80">
        <f>TD2!$K$26</f>
        <v>477</v>
      </c>
      <c r="G41" s="80">
        <f>TD2!$M$26</f>
        <v>8491</v>
      </c>
      <c r="H41" s="80">
        <f>20-COUNTBLANK(TD2!$K$6:$K$25)</f>
        <v>18</v>
      </c>
      <c r="I41" s="80">
        <f>TD2!$O$4</f>
        <v>3</v>
      </c>
      <c r="J41" s="80">
        <f>TD2!$N$26</f>
        <v>21</v>
      </c>
      <c r="K41" s="80">
        <f>TD2!$O$26</f>
        <v>1</v>
      </c>
      <c r="L41" s="81">
        <f t="shared" si="3"/>
        <v>1.2222222222222223</v>
      </c>
      <c r="M41" s="131">
        <f t="shared" si="4"/>
        <v>17.80083857442348</v>
      </c>
      <c r="N41" s="118">
        <f t="shared" si="2"/>
        <v>20.80083857442348</v>
      </c>
    </row>
    <row r="42" spans="1:14" s="78" customFormat="1" ht="12.75">
      <c r="A42" s="144"/>
      <c r="B42" s="98" t="s">
        <v>30</v>
      </c>
      <c r="C42" s="93" t="str">
        <f>TD2!$C$28</f>
        <v>Lenne Jakobson</v>
      </c>
      <c r="D42" s="93"/>
      <c r="E42" s="94"/>
      <c r="F42" s="80">
        <f>TD2!$C$50</f>
        <v>0</v>
      </c>
      <c r="G42" s="80">
        <f>TD2!$E$50</f>
        <v>0</v>
      </c>
      <c r="H42" s="80">
        <f>20-COUNTBLANK(TD2!$C$30:$C$49)</f>
        <v>0</v>
      </c>
      <c r="I42" s="80">
        <f>TD2!$G$28</f>
        <v>0</v>
      </c>
      <c r="J42" s="80">
        <f>TD2!$F$50</f>
        <v>0</v>
      </c>
      <c r="K42" s="80">
        <f>TD2!$G$50</f>
        <v>0</v>
      </c>
      <c r="L42" s="81">
        <f t="shared" si="3"/>
        <v>0</v>
      </c>
      <c r="M42" s="131">
        <f t="shared" si="4"/>
        <v>0</v>
      </c>
      <c r="N42" s="118">
        <f t="shared" si="2"/>
        <v>0</v>
      </c>
    </row>
    <row r="43" spans="1:14" s="78" customFormat="1" ht="12.75">
      <c r="A43" s="144"/>
      <c r="B43" s="98" t="s">
        <v>31</v>
      </c>
      <c r="C43" s="93" t="str">
        <f>TD2!$K$28</f>
        <v>Martin Meriküla</v>
      </c>
      <c r="D43" s="93"/>
      <c r="E43" s="94"/>
      <c r="F43" s="80">
        <f>TD2!$K$50</f>
        <v>594</v>
      </c>
      <c r="G43" s="80">
        <f>TD2!$M$50</f>
        <v>8841</v>
      </c>
      <c r="H43" s="80">
        <f>20-COUNTBLANK(TD2!$K$30:$K$49)</f>
        <v>18</v>
      </c>
      <c r="I43" s="80">
        <f>TD2!$O$28</f>
        <v>2</v>
      </c>
      <c r="J43" s="80">
        <f>TD2!$N$50</f>
        <v>14</v>
      </c>
      <c r="K43" s="80">
        <f>TD2!$O$50</f>
        <v>0</v>
      </c>
      <c r="L43" s="81">
        <f t="shared" si="3"/>
        <v>0.7777777777777778</v>
      </c>
      <c r="M43" s="131">
        <f t="shared" si="4"/>
        <v>14.883838383838384</v>
      </c>
      <c r="N43" s="118">
        <f t="shared" si="2"/>
        <v>16.883838383838384</v>
      </c>
    </row>
    <row r="44" spans="1:14" s="78" customFormat="1" ht="12.75">
      <c r="A44" s="144"/>
      <c r="B44" s="98" t="s">
        <v>32</v>
      </c>
      <c r="C44" s="93" t="str">
        <f>TD2!$C$52</f>
        <v>-</v>
      </c>
      <c r="D44" s="93"/>
      <c r="E44" s="94"/>
      <c r="F44" s="80">
        <f>TD2!$C$74</f>
        <v>0</v>
      </c>
      <c r="G44" s="80">
        <f>TD2!$E$74</f>
        <v>0</v>
      </c>
      <c r="H44" s="80">
        <f>20-COUNTBLANK(TD2!$C$54:$C$73)</f>
        <v>0</v>
      </c>
      <c r="I44" s="80">
        <f>TD2!$G$52</f>
        <v>0</v>
      </c>
      <c r="J44" s="80">
        <f>TD2!$F$74</f>
        <v>0</v>
      </c>
      <c r="K44" s="80">
        <f>TD2!$G$74</f>
        <v>0</v>
      </c>
      <c r="L44" s="81">
        <f t="shared" si="3"/>
        <v>0</v>
      </c>
      <c r="M44" s="131">
        <f t="shared" si="4"/>
        <v>0</v>
      </c>
      <c r="N44" s="118">
        <f t="shared" si="2"/>
        <v>0</v>
      </c>
    </row>
    <row r="45" spans="1:14" s="78" customFormat="1" ht="13.5" thickBot="1">
      <c r="A45" s="145"/>
      <c r="B45" s="99" t="s">
        <v>33</v>
      </c>
      <c r="C45" s="95" t="str">
        <f>TD2!$K$52</f>
        <v>-</v>
      </c>
      <c r="D45" s="95"/>
      <c r="E45" s="96"/>
      <c r="F45" s="88">
        <f>TD2!$K$74</f>
        <v>0</v>
      </c>
      <c r="G45" s="88">
        <f>TD2!$M$74</f>
        <v>0</v>
      </c>
      <c r="H45" s="88">
        <f>20-COUNTBLANK(TD2!$K$54:$K$73)</f>
        <v>0</v>
      </c>
      <c r="I45" s="88">
        <f>TD2!$O$52</f>
        <v>0</v>
      </c>
      <c r="J45" s="88">
        <f>TD2!$N$74</f>
        <v>0</v>
      </c>
      <c r="K45" s="88">
        <f>TD2!$O$74</f>
        <v>0</v>
      </c>
      <c r="L45" s="89">
        <f t="shared" si="3"/>
        <v>0</v>
      </c>
      <c r="M45" s="132">
        <f t="shared" si="4"/>
        <v>0</v>
      </c>
      <c r="N45" s="119">
        <f t="shared" si="2"/>
        <v>0</v>
      </c>
    </row>
    <row r="46" spans="1:14" s="78" customFormat="1" ht="12.75" customHeight="1">
      <c r="A46" s="143" t="str">
        <f>TD3!$G$1</f>
        <v>TD3</v>
      </c>
      <c r="B46" s="97" t="s">
        <v>28</v>
      </c>
      <c r="C46" s="91" t="str">
        <f>TD3!$C$4</f>
        <v>Margus Kuuskemäe</v>
      </c>
      <c r="D46" s="91"/>
      <c r="E46" s="92"/>
      <c r="F46" s="86">
        <f>TD3!$C$26</f>
        <v>413</v>
      </c>
      <c r="G46" s="86">
        <f>TD3!$E$26</f>
        <v>6420</v>
      </c>
      <c r="H46" s="86">
        <f>20-COUNTBLANK(TD3!$C$6:$C$25)</f>
        <v>14</v>
      </c>
      <c r="I46" s="86">
        <f>TD3!$G$4</f>
        <v>3</v>
      </c>
      <c r="J46" s="86">
        <f>TD3!$F$26</f>
        <v>8</v>
      </c>
      <c r="K46" s="86">
        <f>TD3!$G$26</f>
        <v>0</v>
      </c>
      <c r="L46" s="87">
        <f t="shared" si="3"/>
        <v>0.5714285714285714</v>
      </c>
      <c r="M46" s="133">
        <f t="shared" si="4"/>
        <v>15.544794188861985</v>
      </c>
      <c r="N46" s="130">
        <f>M46+I46</f>
        <v>18.544794188861985</v>
      </c>
    </row>
    <row r="47" spans="1:14" s="78" customFormat="1" ht="12.75">
      <c r="A47" s="144"/>
      <c r="B47" s="98" t="s">
        <v>29</v>
      </c>
      <c r="C47" s="93" t="str">
        <f>TD3!$K$4</f>
        <v>Kaupo Salumets</v>
      </c>
      <c r="D47" s="93"/>
      <c r="E47" s="94"/>
      <c r="F47" s="80">
        <f>TD3!$K$26</f>
        <v>0</v>
      </c>
      <c r="G47" s="80">
        <f>TD3!$M$26</f>
        <v>0</v>
      </c>
      <c r="H47" s="80">
        <f>20-COUNTBLANK(TD3!$K$6:$K$25)</f>
        <v>0</v>
      </c>
      <c r="I47" s="80">
        <f>TD3!$O$4</f>
        <v>0</v>
      </c>
      <c r="J47" s="80">
        <f>TD3!$N$26</f>
        <v>0</v>
      </c>
      <c r="K47" s="80">
        <f>TD3!$O$26</f>
        <v>0</v>
      </c>
      <c r="L47" s="81">
        <f t="shared" si="3"/>
        <v>0</v>
      </c>
      <c r="M47" s="131">
        <f t="shared" si="4"/>
        <v>0</v>
      </c>
      <c r="N47" s="118">
        <f t="shared" si="2"/>
        <v>0</v>
      </c>
    </row>
    <row r="48" spans="1:14" s="78" customFormat="1" ht="12.75">
      <c r="A48" s="144"/>
      <c r="B48" s="98" t="s">
        <v>30</v>
      </c>
      <c r="C48" s="93" t="str">
        <f>TD3!$C$28</f>
        <v>Fred Endrekson</v>
      </c>
      <c r="D48" s="93"/>
      <c r="E48" s="94"/>
      <c r="F48" s="80">
        <f>TD3!$C$50</f>
        <v>488</v>
      </c>
      <c r="G48" s="80">
        <f>TD3!$E$50</f>
        <v>8433</v>
      </c>
      <c r="H48" s="80">
        <f>20-COUNTBLANK(TD3!$C$30:$C$49)</f>
        <v>17</v>
      </c>
      <c r="I48" s="80">
        <f>TD3!$G$28</f>
        <v>4</v>
      </c>
      <c r="J48" s="80">
        <f>TD3!$F$50</f>
        <v>18</v>
      </c>
      <c r="K48" s="80">
        <f>TD3!$G$50</f>
        <v>1</v>
      </c>
      <c r="L48" s="81">
        <f t="shared" si="3"/>
        <v>1.1176470588235294</v>
      </c>
      <c r="M48" s="131">
        <f t="shared" si="4"/>
        <v>17.28073770491803</v>
      </c>
      <c r="N48" s="118">
        <f t="shared" si="2"/>
        <v>21.28073770491803</v>
      </c>
    </row>
    <row r="49" spans="1:14" s="78" customFormat="1" ht="12.75">
      <c r="A49" s="144"/>
      <c r="B49" s="98" t="s">
        <v>31</v>
      </c>
      <c r="C49" s="93" t="str">
        <f>TD3!$K$28</f>
        <v>Marge Piik</v>
      </c>
      <c r="D49" s="93"/>
      <c r="E49" s="94"/>
      <c r="F49" s="80">
        <f>TD3!$K$50</f>
        <v>328</v>
      </c>
      <c r="G49" s="80">
        <f>TD3!$M$50</f>
        <v>4075</v>
      </c>
      <c r="H49" s="80">
        <f>20-COUNTBLANK(TD3!$K$30:$K$49)</f>
        <v>10</v>
      </c>
      <c r="I49" s="80">
        <f>TD3!$O$28</f>
        <v>1</v>
      </c>
      <c r="J49" s="80">
        <f>TD3!$N$50</f>
        <v>1</v>
      </c>
      <c r="K49" s="80">
        <f>TD3!$O$50</f>
        <v>0</v>
      </c>
      <c r="L49" s="81">
        <f t="shared" si="3"/>
        <v>0.1</v>
      </c>
      <c r="M49" s="131">
        <f t="shared" si="4"/>
        <v>12.423780487804878</v>
      </c>
      <c r="N49" s="118">
        <f t="shared" si="2"/>
        <v>13.423780487804878</v>
      </c>
    </row>
    <row r="50" spans="1:14" s="78" customFormat="1" ht="12.75">
      <c r="A50" s="144"/>
      <c r="B50" s="98" t="s">
        <v>32</v>
      </c>
      <c r="C50" s="93" t="str">
        <f>TD3!$C$52</f>
        <v>-</v>
      </c>
      <c r="D50" s="93"/>
      <c r="E50" s="94"/>
      <c r="F50" s="80">
        <f>TD3!$C$74</f>
        <v>0</v>
      </c>
      <c r="G50" s="80">
        <f>TD3!$E$74</f>
        <v>0</v>
      </c>
      <c r="H50" s="80">
        <f>20-COUNTBLANK(TD3!$C$54:$C$73)</f>
        <v>0</v>
      </c>
      <c r="I50" s="80">
        <f>TD3!$G$52</f>
        <v>0</v>
      </c>
      <c r="J50" s="80">
        <f>TD3!$F$74</f>
        <v>0</v>
      </c>
      <c r="K50" s="80">
        <f>TD3!$G$74</f>
        <v>0</v>
      </c>
      <c r="L50" s="81">
        <f t="shared" si="3"/>
        <v>0</v>
      </c>
      <c r="M50" s="131">
        <f t="shared" si="4"/>
        <v>0</v>
      </c>
      <c r="N50" s="118">
        <f t="shared" si="2"/>
        <v>0</v>
      </c>
    </row>
    <row r="51" spans="1:14" s="78" customFormat="1" ht="13.5" thickBot="1">
      <c r="A51" s="145"/>
      <c r="B51" s="99" t="s">
        <v>33</v>
      </c>
      <c r="C51" s="95" t="str">
        <f>TD3!$K$52</f>
        <v>-</v>
      </c>
      <c r="D51" s="95"/>
      <c r="E51" s="96"/>
      <c r="F51" s="88">
        <f>TD3!$K$74</f>
        <v>0</v>
      </c>
      <c r="G51" s="88">
        <f>TD3!$M$74</f>
        <v>0</v>
      </c>
      <c r="H51" s="88">
        <f>20-COUNTBLANK(TD3!$K$54:$K$73)</f>
        <v>0</v>
      </c>
      <c r="I51" s="88">
        <f>TD3!$O$52</f>
        <v>0</v>
      </c>
      <c r="J51" s="88">
        <f>TD3!$N$74</f>
        <v>0</v>
      </c>
      <c r="K51" s="88">
        <f>TD3!$O$74</f>
        <v>0</v>
      </c>
      <c r="L51" s="89">
        <f t="shared" si="3"/>
        <v>0</v>
      </c>
      <c r="M51" s="132">
        <f t="shared" si="4"/>
        <v>0</v>
      </c>
      <c r="N51" s="119">
        <f t="shared" si="2"/>
        <v>0</v>
      </c>
    </row>
    <row r="52" spans="1:14" s="78" customFormat="1" ht="12.75" customHeight="1">
      <c r="A52" s="143" t="str">
        <f>TR1!$G$1</f>
        <v>TR1</v>
      </c>
      <c r="B52" s="97" t="s">
        <v>28</v>
      </c>
      <c r="C52" s="91" t="str">
        <f>TR1!$C$4</f>
        <v>Arvi Ott</v>
      </c>
      <c r="D52" s="91"/>
      <c r="E52" s="92"/>
      <c r="F52" s="86">
        <f>TR1!$C$26</f>
        <v>486</v>
      </c>
      <c r="G52" s="86">
        <f>TR1!$E$26</f>
        <v>6525</v>
      </c>
      <c r="H52" s="86">
        <f>20-COUNTBLANK(TR1!$C$6:$C$25)</f>
        <v>14</v>
      </c>
      <c r="I52" s="86">
        <f>TR1!$G$4</f>
        <v>2</v>
      </c>
      <c r="J52" s="86">
        <f>TR1!$F$26</f>
        <v>1</v>
      </c>
      <c r="K52" s="86">
        <f>TR1!$G$26</f>
        <v>1</v>
      </c>
      <c r="L52" s="87">
        <f t="shared" si="3"/>
        <v>0.14285714285714285</v>
      </c>
      <c r="M52" s="133">
        <f t="shared" si="4"/>
        <v>13.425925925925926</v>
      </c>
      <c r="N52" s="130">
        <f>M52+I52</f>
        <v>15.425925925925926</v>
      </c>
    </row>
    <row r="53" spans="1:14" s="78" customFormat="1" ht="12.75">
      <c r="A53" s="144"/>
      <c r="B53" s="98" t="s">
        <v>29</v>
      </c>
      <c r="C53" s="93" t="str">
        <f>TR1!$K$4</f>
        <v>Meelis Aule</v>
      </c>
      <c r="D53" s="93"/>
      <c r="E53" s="94"/>
      <c r="F53" s="80">
        <f>TR1!$K$26</f>
        <v>0</v>
      </c>
      <c r="G53" s="80">
        <f>TR1!$M$26</f>
        <v>0</v>
      </c>
      <c r="H53" s="80">
        <f>20-COUNTBLANK(TR1!$K$6:$K$25)</f>
        <v>0</v>
      </c>
      <c r="I53" s="80">
        <f>TR1!$O$4</f>
        <v>0</v>
      </c>
      <c r="J53" s="80">
        <f>TR1!$N$26</f>
        <v>0</v>
      </c>
      <c r="K53" s="80">
        <f>TR1!$O$26</f>
        <v>0</v>
      </c>
      <c r="L53" s="81">
        <f t="shared" si="3"/>
        <v>0</v>
      </c>
      <c r="M53" s="131">
        <f t="shared" si="4"/>
        <v>0</v>
      </c>
      <c r="N53" s="118">
        <f t="shared" si="2"/>
        <v>0</v>
      </c>
    </row>
    <row r="54" spans="1:14" s="78" customFormat="1" ht="12.75">
      <c r="A54" s="144"/>
      <c r="B54" s="98" t="s">
        <v>30</v>
      </c>
      <c r="C54" s="93" t="str">
        <f>TR1!$C$28</f>
        <v>Alo Allemann</v>
      </c>
      <c r="D54" s="93"/>
      <c r="E54" s="94"/>
      <c r="F54" s="80">
        <f>TR1!$C$50</f>
        <v>541</v>
      </c>
      <c r="G54" s="80">
        <f>TR1!$E$50</f>
        <v>8169</v>
      </c>
      <c r="H54" s="80">
        <f>20-COUNTBLANK(TR1!$C$30:$C$49)</f>
        <v>18</v>
      </c>
      <c r="I54" s="80">
        <f>TR1!$G$28</f>
        <v>1</v>
      </c>
      <c r="J54" s="80">
        <f>TR1!$F$50</f>
        <v>11</v>
      </c>
      <c r="K54" s="80">
        <f>TR1!$G$50</f>
        <v>0</v>
      </c>
      <c r="L54" s="81">
        <f t="shared" si="3"/>
        <v>0.6111111111111112</v>
      </c>
      <c r="M54" s="131">
        <f t="shared" si="4"/>
        <v>15.099815157116451</v>
      </c>
      <c r="N54" s="118">
        <f t="shared" si="2"/>
        <v>16.099815157116453</v>
      </c>
    </row>
    <row r="55" spans="1:14" s="78" customFormat="1" ht="12.75">
      <c r="A55" s="144"/>
      <c r="B55" s="98" t="s">
        <v>31</v>
      </c>
      <c r="C55" s="93" t="str">
        <f>TR1!$K$28</f>
        <v>Koit Hommik</v>
      </c>
      <c r="D55" s="93"/>
      <c r="E55" s="94"/>
      <c r="F55" s="80">
        <f>TR1!$K$50</f>
        <v>0</v>
      </c>
      <c r="G55" s="80">
        <f>TR1!$M$50</f>
        <v>0</v>
      </c>
      <c r="H55" s="80">
        <f>20-COUNTBLANK(TR1!$K$30:$K$49)</f>
        <v>0</v>
      </c>
      <c r="I55" s="80">
        <f>TR1!$O$28</f>
        <v>0</v>
      </c>
      <c r="J55" s="80">
        <f>TR1!$N$50</f>
        <v>0</v>
      </c>
      <c r="K55" s="80">
        <f>TR1!$O$50</f>
        <v>0</v>
      </c>
      <c r="L55" s="81">
        <f t="shared" si="3"/>
        <v>0</v>
      </c>
      <c r="M55" s="131">
        <f t="shared" si="4"/>
        <v>0</v>
      </c>
      <c r="N55" s="118">
        <f t="shared" si="2"/>
        <v>0</v>
      </c>
    </row>
    <row r="56" spans="1:14" s="78" customFormat="1" ht="12.75">
      <c r="A56" s="144"/>
      <c r="B56" s="98" t="s">
        <v>32</v>
      </c>
      <c r="C56" s="93" t="str">
        <f>TR1!$C$52</f>
        <v>-</v>
      </c>
      <c r="D56" s="93"/>
      <c r="E56" s="94"/>
      <c r="F56" s="80">
        <f>TR1!$C$74</f>
        <v>0</v>
      </c>
      <c r="G56" s="80">
        <f>TR1!$E$74</f>
        <v>0</v>
      </c>
      <c r="H56" s="80">
        <f>20-COUNTBLANK(TR1!$C$54:$C$73)</f>
        <v>0</v>
      </c>
      <c r="I56" s="80">
        <f>TR1!$G$52</f>
        <v>0</v>
      </c>
      <c r="J56" s="80">
        <f>TR1!$F$74</f>
        <v>0</v>
      </c>
      <c r="K56" s="80">
        <f>TR1!$G$74</f>
        <v>0</v>
      </c>
      <c r="L56" s="81">
        <f t="shared" si="3"/>
        <v>0</v>
      </c>
      <c r="M56" s="131">
        <f t="shared" si="4"/>
        <v>0</v>
      </c>
      <c r="N56" s="118">
        <f t="shared" si="2"/>
        <v>0</v>
      </c>
    </row>
    <row r="57" spans="1:14" s="78" customFormat="1" ht="13.5" thickBot="1">
      <c r="A57" s="145"/>
      <c r="B57" s="99" t="s">
        <v>33</v>
      </c>
      <c r="C57" s="95" t="str">
        <f>TR1!$K$52</f>
        <v>-</v>
      </c>
      <c r="D57" s="95"/>
      <c r="E57" s="96"/>
      <c r="F57" s="88">
        <f>TR1!$K$74</f>
        <v>0</v>
      </c>
      <c r="G57" s="88">
        <f>TR1!$M$74</f>
        <v>0</v>
      </c>
      <c r="H57" s="88">
        <f>20-COUNTBLANK(TR1!$K$54:$K$73)</f>
        <v>0</v>
      </c>
      <c r="I57" s="88">
        <f>TR1!$O$52</f>
        <v>0</v>
      </c>
      <c r="J57" s="88">
        <f>TR1!$N$74</f>
        <v>0</v>
      </c>
      <c r="K57" s="88">
        <f>TR1!$O$74</f>
        <v>0</v>
      </c>
      <c r="L57" s="89">
        <f t="shared" si="3"/>
        <v>0</v>
      </c>
      <c r="M57" s="132">
        <f t="shared" si="4"/>
        <v>0</v>
      </c>
      <c r="N57" s="119">
        <f t="shared" si="2"/>
        <v>0</v>
      </c>
    </row>
    <row r="58" spans="1:14" s="78" customFormat="1" ht="12.75" customHeight="1">
      <c r="A58" s="143" t="str">
        <f>TYHI!$G$1</f>
        <v>-</v>
      </c>
      <c r="B58" s="97" t="s">
        <v>28</v>
      </c>
      <c r="C58" s="91" t="str">
        <f>TYHI!$C$4</f>
        <v>-</v>
      </c>
      <c r="D58" s="91"/>
      <c r="E58" s="92"/>
      <c r="F58" s="86">
        <f>TYHI!$C$26</f>
        <v>0</v>
      </c>
      <c r="G58" s="86">
        <f>TYHI!$E$26</f>
        <v>0</v>
      </c>
      <c r="H58" s="86">
        <f>20-COUNTBLANK(TYHI!$C$6:$C$25)</f>
        <v>0</v>
      </c>
      <c r="I58" s="86">
        <f>TYHI!$G$4</f>
        <v>0</v>
      </c>
      <c r="J58" s="86">
        <f>TYHI!$F$26</f>
        <v>0</v>
      </c>
      <c r="K58" s="86">
        <f>TYHI!$G$26</f>
        <v>0</v>
      </c>
      <c r="L58" s="87">
        <f t="shared" si="3"/>
        <v>0</v>
      </c>
      <c r="M58" s="133">
        <f t="shared" si="4"/>
        <v>0</v>
      </c>
      <c r="N58" s="130">
        <f>M58+I58</f>
        <v>0</v>
      </c>
    </row>
    <row r="59" spans="1:14" s="78" customFormat="1" ht="12.75">
      <c r="A59" s="144"/>
      <c r="B59" s="98" t="s">
        <v>29</v>
      </c>
      <c r="C59" s="93" t="str">
        <f>TYHI!$K$4</f>
        <v>-</v>
      </c>
      <c r="D59" s="93"/>
      <c r="E59" s="94"/>
      <c r="F59" s="80">
        <f>TYHI!$K$26</f>
        <v>0</v>
      </c>
      <c r="G59" s="80">
        <f>TYHI!$M$26</f>
        <v>0</v>
      </c>
      <c r="H59" s="80">
        <f>20-COUNTBLANK(TYHI!$K$6:$K$25)</f>
        <v>0</v>
      </c>
      <c r="I59" s="80">
        <f>TYHI!$O$4</f>
        <v>0</v>
      </c>
      <c r="J59" s="80">
        <f>TYHI!$N$26</f>
        <v>0</v>
      </c>
      <c r="K59" s="80">
        <f>TYHI!$O$26</f>
        <v>0</v>
      </c>
      <c r="L59" s="81">
        <f t="shared" si="3"/>
        <v>0</v>
      </c>
      <c r="M59" s="131">
        <f t="shared" si="4"/>
        <v>0</v>
      </c>
      <c r="N59" s="118">
        <f t="shared" si="2"/>
        <v>0</v>
      </c>
    </row>
    <row r="60" spans="1:14" s="78" customFormat="1" ht="12.75">
      <c r="A60" s="144"/>
      <c r="B60" s="98" t="s">
        <v>30</v>
      </c>
      <c r="C60" s="93" t="str">
        <f>TYHI!$C$28</f>
        <v>-</v>
      </c>
      <c r="D60" s="93"/>
      <c r="E60" s="94"/>
      <c r="F60" s="80">
        <f>TYHI!$C$50</f>
        <v>0</v>
      </c>
      <c r="G60" s="80">
        <f>TYHI!$E$50</f>
        <v>0</v>
      </c>
      <c r="H60" s="80">
        <f>20-COUNTBLANK(TYHI!$C$30:$C$49)</f>
        <v>0</v>
      </c>
      <c r="I60" s="80">
        <f>TYHI!$G$28</f>
        <v>0</v>
      </c>
      <c r="J60" s="80">
        <f>TYHI!$F$50</f>
        <v>0</v>
      </c>
      <c r="K60" s="80">
        <f>TYHI!$G$50</f>
        <v>0</v>
      </c>
      <c r="L60" s="81">
        <f t="shared" si="3"/>
        <v>0</v>
      </c>
      <c r="M60" s="131">
        <f t="shared" si="4"/>
        <v>0</v>
      </c>
      <c r="N60" s="118">
        <f t="shared" si="2"/>
        <v>0</v>
      </c>
    </row>
    <row r="61" spans="1:14" s="78" customFormat="1" ht="12.75">
      <c r="A61" s="144"/>
      <c r="B61" s="98" t="s">
        <v>31</v>
      </c>
      <c r="C61" s="93" t="str">
        <f>TYHI!$K$28</f>
        <v>-</v>
      </c>
      <c r="D61" s="93"/>
      <c r="E61" s="94"/>
      <c r="F61" s="80">
        <f>TYHI!$K$50</f>
        <v>0</v>
      </c>
      <c r="G61" s="80">
        <f>TYHI!$M$50</f>
        <v>0</v>
      </c>
      <c r="H61" s="80">
        <f>20-COUNTBLANK(TYHI!$K$30:$K$49)</f>
        <v>0</v>
      </c>
      <c r="I61" s="80">
        <f>TYHI!$O$28</f>
        <v>0</v>
      </c>
      <c r="J61" s="80">
        <f>TYHI!$N$50</f>
        <v>0</v>
      </c>
      <c r="K61" s="80">
        <f>TYHI!$O$50</f>
        <v>0</v>
      </c>
      <c r="L61" s="81">
        <f t="shared" si="3"/>
        <v>0</v>
      </c>
      <c r="M61" s="131">
        <f t="shared" si="4"/>
        <v>0</v>
      </c>
      <c r="N61" s="118">
        <f t="shared" si="2"/>
        <v>0</v>
      </c>
    </row>
    <row r="62" spans="1:14" s="78" customFormat="1" ht="12.75">
      <c r="A62" s="144"/>
      <c r="B62" s="98" t="s">
        <v>32</v>
      </c>
      <c r="C62" s="93" t="str">
        <f>TYHI!$C$52</f>
        <v>-</v>
      </c>
      <c r="D62" s="93"/>
      <c r="E62" s="94"/>
      <c r="F62" s="80">
        <f>TYHI!$C$74</f>
        <v>0</v>
      </c>
      <c r="G62" s="80">
        <f>TYHI!$E$74</f>
        <v>0</v>
      </c>
      <c r="H62" s="80">
        <f>20-COUNTBLANK(TYHI!$C$54:$C$73)</f>
        <v>0</v>
      </c>
      <c r="I62" s="80">
        <f>TYHI!$G$52</f>
        <v>0</v>
      </c>
      <c r="J62" s="80">
        <f>TYHI!$F$74</f>
        <v>0</v>
      </c>
      <c r="K62" s="80">
        <f>TYHI!$G$74</f>
        <v>0</v>
      </c>
      <c r="L62" s="81">
        <f t="shared" si="3"/>
        <v>0</v>
      </c>
      <c r="M62" s="131">
        <f t="shared" si="4"/>
        <v>0</v>
      </c>
      <c r="N62" s="118">
        <f t="shared" si="2"/>
        <v>0</v>
      </c>
    </row>
    <row r="63" spans="1:14" s="78" customFormat="1" ht="13.5" thickBot="1">
      <c r="A63" s="145"/>
      <c r="B63" s="99" t="s">
        <v>33</v>
      </c>
      <c r="C63" s="95" t="str">
        <f>TYHI!$K$52</f>
        <v>-</v>
      </c>
      <c r="D63" s="95"/>
      <c r="E63" s="96"/>
      <c r="F63" s="88">
        <f>TYHI!$K$74</f>
        <v>0</v>
      </c>
      <c r="G63" s="88">
        <f>TYHI!$M$74</f>
        <v>0</v>
      </c>
      <c r="H63" s="88">
        <f>20-COUNTBLANK(TYHI!$K$54:$K$73)</f>
        <v>0</v>
      </c>
      <c r="I63" s="88">
        <f>TYHI!$O$52</f>
        <v>0</v>
      </c>
      <c r="J63" s="88">
        <f>TYHI!$N$74</f>
        <v>0</v>
      </c>
      <c r="K63" s="88">
        <f>TYHI!$O$74</f>
        <v>0</v>
      </c>
      <c r="L63" s="89">
        <f t="shared" si="3"/>
        <v>0</v>
      </c>
      <c r="M63" s="132">
        <f t="shared" si="4"/>
        <v>0</v>
      </c>
      <c r="N63" s="119">
        <f t="shared" si="2"/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3.5" thickBo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5" s="78" customFormat="1" ht="18.75" thickBot="1">
      <c r="A66" s="82" t="s">
        <v>97</v>
      </c>
      <c r="B66" s="83"/>
      <c r="C66" s="83"/>
      <c r="D66" s="83"/>
      <c r="E66" s="83"/>
      <c r="F66" s="128"/>
      <c r="G66" s="128"/>
      <c r="H66" s="128"/>
      <c r="I66" s="128"/>
      <c r="J66" s="85"/>
      <c r="K66" s="85" t="str">
        <f>K1</f>
        <v>8.voor</v>
      </c>
      <c r="L66" s="85"/>
      <c r="M66" s="85" t="str">
        <f>M1</f>
        <v>Mai</v>
      </c>
      <c r="N66" s="84">
        <f>N1</f>
        <v>2008</v>
      </c>
      <c r="O66" s="79"/>
    </row>
    <row r="67" spans="1:14" s="155" customFormat="1" ht="9" thickBot="1">
      <c r="A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5" s="78" customFormat="1" ht="13.5" thickBot="1">
      <c r="A68" s="134"/>
      <c r="B68" s="135"/>
      <c r="C68" s="218" t="s">
        <v>74</v>
      </c>
      <c r="D68" s="218"/>
      <c r="E68" s="218"/>
      <c r="F68" s="219"/>
      <c r="G68" s="220" t="s">
        <v>60</v>
      </c>
      <c r="H68" s="220" t="s">
        <v>75</v>
      </c>
      <c r="I68" s="220" t="s">
        <v>76</v>
      </c>
      <c r="J68" s="220" t="s">
        <v>77</v>
      </c>
      <c r="K68" s="220" t="s">
        <v>79</v>
      </c>
      <c r="L68" s="220" t="s">
        <v>80</v>
      </c>
      <c r="M68" s="220" t="s">
        <v>78</v>
      </c>
      <c r="N68" s="221" t="s">
        <v>119</v>
      </c>
      <c r="O68" s="79"/>
    </row>
    <row r="69" spans="1:15" s="78" customFormat="1" ht="12.75">
      <c r="A69" s="212">
        <v>1</v>
      </c>
      <c r="B69" s="213"/>
      <c r="C69" s="111" t="str">
        <f>'HD1'!$D$1</f>
        <v>Härjasilm Darts 1</v>
      </c>
      <c r="D69" s="111"/>
      <c r="E69" s="111"/>
      <c r="F69" s="214"/>
      <c r="G69" s="215">
        <f>'HD1'!$L$2</f>
        <v>1</v>
      </c>
      <c r="H69" s="215">
        <f>'HD1'!$M$2</f>
        <v>1</v>
      </c>
      <c r="I69" s="215">
        <f>'HD1'!$N$2</f>
        <v>0</v>
      </c>
      <c r="J69" s="215">
        <f>'HD1'!$O$2</f>
        <v>0</v>
      </c>
      <c r="K69" s="113">
        <f>'HD1'!$G$4+'HD1'!$O$4+'HD1'!$G$28+'HD1'!$O$28+'HD1'!$G$52+'HD1'!$O$52</f>
        <v>8</v>
      </c>
      <c r="L69" s="113">
        <f aca="true" t="shared" si="5" ref="L69:L78">12-K69</f>
        <v>4</v>
      </c>
      <c r="M69" s="216">
        <f aca="true" t="shared" si="6" ref="M69:M78">3*G69+2*H69+I69</f>
        <v>5</v>
      </c>
      <c r="N69" s="217">
        <f>K69+M69</f>
        <v>13</v>
      </c>
      <c r="O69" s="79"/>
    </row>
    <row r="70" spans="1:15" s="78" customFormat="1" ht="12.75">
      <c r="A70" s="138">
        <v>2</v>
      </c>
      <c r="B70" s="139"/>
      <c r="C70" s="93" t="str">
        <f>'HD2'!$D$1</f>
        <v>Härjasilm Darts 2</v>
      </c>
      <c r="D70" s="93"/>
      <c r="E70" s="93"/>
      <c r="F70" s="150"/>
      <c r="G70" s="156">
        <f>'HD2'!$L$2</f>
        <v>0</v>
      </c>
      <c r="H70" s="156">
        <f>'HD2'!$M$2</f>
        <v>2</v>
      </c>
      <c r="I70" s="156">
        <f>'HD2'!$N$2</f>
        <v>0</v>
      </c>
      <c r="J70" s="156">
        <f>'HD2'!$O$2</f>
        <v>0</v>
      </c>
      <c r="K70" s="80">
        <f>'HD2'!$G$4+'HD2'!$O$4+'HD2'!$G$28+'HD2'!$O$28+'HD2'!$G$52+'HD2'!$O$52</f>
        <v>6</v>
      </c>
      <c r="L70" s="80">
        <f t="shared" si="5"/>
        <v>6</v>
      </c>
      <c r="M70" s="181">
        <f t="shared" si="6"/>
        <v>4</v>
      </c>
      <c r="N70" s="180">
        <f aca="true" t="shared" si="7" ref="N70:N78">K70+M70</f>
        <v>10</v>
      </c>
      <c r="O70" s="79"/>
    </row>
    <row r="71" spans="1:15" s="78" customFormat="1" ht="12.75">
      <c r="A71" s="138">
        <v>3</v>
      </c>
      <c r="B71" s="139"/>
      <c r="C71" s="93" t="str">
        <f>KGL!$D$1</f>
        <v>Keegel</v>
      </c>
      <c r="D71" s="93"/>
      <c r="E71" s="93"/>
      <c r="F71" s="150"/>
      <c r="G71" s="156">
        <f>KGL!$L$2</f>
        <v>1</v>
      </c>
      <c r="H71" s="156">
        <f>KGL!$M$2</f>
        <v>0</v>
      </c>
      <c r="I71" s="156">
        <f>KGL!$N$2</f>
        <v>1</v>
      </c>
      <c r="J71" s="156">
        <f>KGL!$O$2</f>
        <v>0</v>
      </c>
      <c r="K71" s="80">
        <f>KGL!$G$4+KGL!$O$4+KGL!$G$28+KGL!$O$28+KGL!$G$52+KGL!$O$52</f>
        <v>9</v>
      </c>
      <c r="L71" s="80">
        <f t="shared" si="5"/>
        <v>3</v>
      </c>
      <c r="M71" s="181">
        <f t="shared" si="6"/>
        <v>4</v>
      </c>
      <c r="N71" s="180">
        <f t="shared" si="7"/>
        <v>13</v>
      </c>
      <c r="O71" s="79"/>
    </row>
    <row r="72" spans="1:15" s="78" customFormat="1" ht="12.75">
      <c r="A72" s="138">
        <v>4</v>
      </c>
      <c r="B72" s="139"/>
      <c r="C72" s="93" t="str">
        <f>PRN!$D$1</f>
        <v>Pärnu</v>
      </c>
      <c r="D72" s="93"/>
      <c r="E72" s="93"/>
      <c r="F72" s="150"/>
      <c r="G72" s="156">
        <f>PRN!$L$2</f>
        <v>0</v>
      </c>
      <c r="H72" s="156">
        <f>PRN!$M$2</f>
        <v>0</v>
      </c>
      <c r="I72" s="156">
        <f>PRN!$N$2</f>
        <v>0</v>
      </c>
      <c r="J72" s="156">
        <f>PRN!$O$2</f>
        <v>2</v>
      </c>
      <c r="K72" s="80">
        <f>PRN!$G$4+PRN!$O$4+PRN!$G$28+PRN!$O$28+PRN!$G$52+PRN!$O$52</f>
        <v>3</v>
      </c>
      <c r="L72" s="80">
        <f t="shared" si="5"/>
        <v>9</v>
      </c>
      <c r="M72" s="181">
        <f t="shared" si="6"/>
        <v>0</v>
      </c>
      <c r="N72" s="180">
        <f t="shared" si="7"/>
        <v>3</v>
      </c>
      <c r="O72" s="79"/>
    </row>
    <row r="73" spans="1:15" s="78" customFormat="1" ht="12.75">
      <c r="A73" s="138">
        <v>5</v>
      </c>
      <c r="B73" s="139"/>
      <c r="C73" s="93" t="str">
        <f>TR2!$D$1</f>
        <v>Türi 2</v>
      </c>
      <c r="D73" s="93"/>
      <c r="E73" s="93"/>
      <c r="F73" s="151"/>
      <c r="G73" s="156">
        <f>TR2!$L$2</f>
        <v>1</v>
      </c>
      <c r="H73" s="156">
        <f>TR2!$M$2</f>
        <v>1</v>
      </c>
      <c r="I73" s="156">
        <f>TR2!$N$2</f>
        <v>0</v>
      </c>
      <c r="J73" s="156">
        <f>TR2!$O$2</f>
        <v>0</v>
      </c>
      <c r="K73" s="80">
        <f>TR2!$G$4+TR2!$O$4+TR2!$G$28+TR2!$O$28+TR2!$G$52+TR2!$O$52</f>
        <v>8</v>
      </c>
      <c r="L73" s="80">
        <f t="shared" si="5"/>
        <v>4</v>
      </c>
      <c r="M73" s="181">
        <f t="shared" si="6"/>
        <v>5</v>
      </c>
      <c r="N73" s="180">
        <f t="shared" si="7"/>
        <v>13</v>
      </c>
      <c r="O73" s="79"/>
    </row>
    <row r="74" spans="1:15" s="78" customFormat="1" ht="12.75">
      <c r="A74" s="138">
        <v>6</v>
      </c>
      <c r="B74" s="139"/>
      <c r="C74" s="93" t="str">
        <f>TD1!$D$1</f>
        <v>Tallinn Darts 1</v>
      </c>
      <c r="D74" s="93"/>
      <c r="E74" s="93"/>
      <c r="F74" s="152"/>
      <c r="G74" s="156">
        <f>TD1!$L$2</f>
        <v>0</v>
      </c>
      <c r="H74" s="156">
        <f>TD1!$M$2</f>
        <v>0</v>
      </c>
      <c r="I74" s="156">
        <f>TD1!$N$2</f>
        <v>1</v>
      </c>
      <c r="J74" s="156">
        <f>TD1!$O$2</f>
        <v>1</v>
      </c>
      <c r="K74" s="80">
        <f>TD1!$G$4+TD1!$O$4+TD1!$G$28+TD1!$O$28+TD1!$G$52+TD1!$O$52</f>
        <v>3</v>
      </c>
      <c r="L74" s="80">
        <f t="shared" si="5"/>
        <v>9</v>
      </c>
      <c r="M74" s="181">
        <f t="shared" si="6"/>
        <v>1</v>
      </c>
      <c r="N74" s="180">
        <f t="shared" si="7"/>
        <v>4</v>
      </c>
      <c r="O74" s="79"/>
    </row>
    <row r="75" spans="1:15" s="78" customFormat="1" ht="12.75">
      <c r="A75" s="138">
        <v>7</v>
      </c>
      <c r="B75" s="139"/>
      <c r="C75" s="93" t="str">
        <f>TD2!$D$1</f>
        <v>Tallinn Darts 2</v>
      </c>
      <c r="D75" s="93"/>
      <c r="E75" s="93"/>
      <c r="F75" s="150"/>
      <c r="G75" s="156">
        <f>TD2!$L$2</f>
        <v>1</v>
      </c>
      <c r="H75" s="156">
        <f>TD2!$M$2</f>
        <v>0</v>
      </c>
      <c r="I75" s="156">
        <f>TD2!$N$2</f>
        <v>1</v>
      </c>
      <c r="J75" s="156">
        <f>TD2!$O$2</f>
        <v>0</v>
      </c>
      <c r="K75" s="80">
        <f>TD2!$G$4+TD2!$O$4+TD2!$G$28+TD2!$O$28+TD2!$G$52+TD2!$O$52</f>
        <v>7</v>
      </c>
      <c r="L75" s="80">
        <f t="shared" si="5"/>
        <v>5</v>
      </c>
      <c r="M75" s="181">
        <f t="shared" si="6"/>
        <v>4</v>
      </c>
      <c r="N75" s="180">
        <f t="shared" si="7"/>
        <v>11</v>
      </c>
      <c r="O75" s="79"/>
    </row>
    <row r="76" spans="1:15" s="78" customFormat="1" ht="12.75">
      <c r="A76" s="138">
        <v>8</v>
      </c>
      <c r="B76" s="139"/>
      <c r="C76" s="93" t="str">
        <f>TD3!$D$1</f>
        <v>Tallinn Darts 3</v>
      </c>
      <c r="D76" s="93"/>
      <c r="E76" s="93"/>
      <c r="F76" s="150"/>
      <c r="G76" s="156">
        <f>TD3!$L$2</f>
        <v>1</v>
      </c>
      <c r="H76" s="156">
        <f>TD3!$M$2</f>
        <v>0</v>
      </c>
      <c r="I76" s="156">
        <f>TD3!$N$2</f>
        <v>1</v>
      </c>
      <c r="J76" s="156">
        <f>TD3!$O$2</f>
        <v>0</v>
      </c>
      <c r="K76" s="80">
        <f>TD3!$G$4+TD3!$O$4+TD3!$G$28+TD3!$O$28+TD3!$G$52+TD3!$O$52</f>
        <v>8</v>
      </c>
      <c r="L76" s="80">
        <f t="shared" si="5"/>
        <v>4</v>
      </c>
      <c r="M76" s="181">
        <f t="shared" si="6"/>
        <v>4</v>
      </c>
      <c r="N76" s="180">
        <f t="shared" si="7"/>
        <v>12</v>
      </c>
      <c r="O76" s="79"/>
    </row>
    <row r="77" spans="1:15" s="78" customFormat="1" ht="12.75">
      <c r="A77" s="138">
        <v>9</v>
      </c>
      <c r="B77" s="139"/>
      <c r="C77" s="93" t="str">
        <f>TR1!$D$1</f>
        <v>Türi 1</v>
      </c>
      <c r="D77" s="93"/>
      <c r="E77" s="93"/>
      <c r="F77" s="150"/>
      <c r="G77" s="156">
        <f>TR1!$L$2</f>
        <v>0</v>
      </c>
      <c r="H77" s="156">
        <f>TR1!$M$2</f>
        <v>0</v>
      </c>
      <c r="I77" s="156">
        <f>TR1!$N$2</f>
        <v>0</v>
      </c>
      <c r="J77" s="156">
        <f>TR1!$O$2</f>
        <v>2</v>
      </c>
      <c r="K77" s="80">
        <f>TR1!$G$4+TR1!$O$4+TR1!$G$28+TR1!$O$28+TR1!$G$52+TR1!$O$52</f>
        <v>3</v>
      </c>
      <c r="L77" s="80">
        <f t="shared" si="5"/>
        <v>9</v>
      </c>
      <c r="M77" s="181">
        <f t="shared" si="6"/>
        <v>0</v>
      </c>
      <c r="N77" s="180">
        <f t="shared" si="7"/>
        <v>3</v>
      </c>
      <c r="O77" s="79"/>
    </row>
    <row r="78" spans="1:15" s="78" customFormat="1" ht="12.75">
      <c r="A78" s="142">
        <v>10</v>
      </c>
      <c r="B78" s="139"/>
      <c r="C78" s="93" t="str">
        <f>TYHI!$D$1</f>
        <v>-</v>
      </c>
      <c r="D78" s="93"/>
      <c r="E78" s="93"/>
      <c r="F78" s="150"/>
      <c r="G78" s="156">
        <f>TYHI!$L$2</f>
        <v>0</v>
      </c>
      <c r="H78" s="156">
        <f>TYHI!$M$2</f>
        <v>0</v>
      </c>
      <c r="I78" s="156">
        <f>TYHI!$N$2</f>
        <v>0</v>
      </c>
      <c r="J78" s="156">
        <f>TYHI!$O$2</f>
        <v>0</v>
      </c>
      <c r="K78" s="80">
        <f>TYHI!$G$4+TYHI!$O$4+TYHI!$G$28+TYHI!$O$28+TYHI!$G$52+TYHI!$O$52</f>
        <v>0</v>
      </c>
      <c r="L78" s="80">
        <f t="shared" si="5"/>
        <v>12</v>
      </c>
      <c r="M78" s="181">
        <f t="shared" si="6"/>
        <v>0</v>
      </c>
      <c r="N78" s="180">
        <f t="shared" si="7"/>
        <v>0</v>
      </c>
      <c r="O78" s="79"/>
    </row>
    <row r="79" spans="1:15" s="78" customFormat="1" ht="13.5" thickBot="1">
      <c r="A79" s="140"/>
      <c r="B79" s="141"/>
      <c r="C79" s="95"/>
      <c r="D79" s="95"/>
      <c r="E79" s="95"/>
      <c r="F79" s="153"/>
      <c r="G79" s="147"/>
      <c r="H79" s="88"/>
      <c r="I79" s="88"/>
      <c r="J79" s="88"/>
      <c r="K79" s="88"/>
      <c r="L79" s="88"/>
      <c r="M79" s="88"/>
      <c r="N79" s="158"/>
      <c r="O79" s="79"/>
    </row>
    <row r="80" spans="1:15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 t="s">
        <v>34</v>
      </c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 t="s">
        <v>35</v>
      </c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 t="s">
        <v>55</v>
      </c>
      <c r="F84" s="79"/>
      <c r="G84" s="79"/>
      <c r="H84" s="79"/>
      <c r="I84" s="79"/>
      <c r="J84" s="79"/>
      <c r="K84" s="79"/>
      <c r="L84" s="79"/>
      <c r="M84" s="79"/>
      <c r="N84" s="79"/>
    </row>
    <row r="85" spans="1:14" s="78" customFormat="1" ht="12.75">
      <c r="A85" s="79" t="s">
        <v>36</v>
      </c>
      <c r="F85" s="79"/>
      <c r="G85" s="79"/>
      <c r="H85" s="79"/>
      <c r="I85" s="79"/>
      <c r="J85" s="79"/>
      <c r="K85" s="79"/>
      <c r="L85" s="79"/>
      <c r="M85" s="79"/>
      <c r="N85" s="79"/>
    </row>
    <row r="86" spans="1:14" s="78" customFormat="1" ht="12.75">
      <c r="A86" s="79" t="s">
        <v>37</v>
      </c>
      <c r="F86" s="79"/>
      <c r="G86" s="79"/>
      <c r="H86" s="79"/>
      <c r="I86" s="79"/>
      <c r="J86" s="79"/>
      <c r="K86" s="79"/>
      <c r="L86" s="79"/>
      <c r="M86" s="79"/>
      <c r="N86" s="79"/>
    </row>
    <row r="87" spans="1:14" s="78" customFormat="1" ht="12.75">
      <c r="A87" s="79" t="s">
        <v>38</v>
      </c>
      <c r="F87" s="79"/>
      <c r="G87" s="79"/>
      <c r="H87" s="79"/>
      <c r="I87" s="79"/>
      <c r="J87" s="79"/>
      <c r="K87" s="79"/>
      <c r="L87" s="79"/>
      <c r="M87" s="79"/>
      <c r="N87" s="79"/>
    </row>
    <row r="88" spans="1:14" s="78" customFormat="1" ht="12.75">
      <c r="A88" s="79" t="s">
        <v>39</v>
      </c>
      <c r="F88" s="79"/>
      <c r="G88" s="79"/>
      <c r="H88" s="79"/>
      <c r="I88" s="79"/>
      <c r="J88" s="79"/>
      <c r="K88" s="79"/>
      <c r="L88" s="79"/>
      <c r="M88" s="79"/>
      <c r="N88" s="79"/>
    </row>
    <row r="89" spans="1:14" s="78" customFormat="1" ht="12.75">
      <c r="A89" s="79" t="s">
        <v>40</v>
      </c>
      <c r="F89" s="79"/>
      <c r="G89" s="79"/>
      <c r="H89" s="79"/>
      <c r="I89" s="79"/>
      <c r="J89" s="79"/>
      <c r="K89" s="79"/>
      <c r="L89" s="79"/>
      <c r="M89" s="79"/>
      <c r="N89" s="79"/>
    </row>
    <row r="90" spans="1:14" s="78" customFormat="1" ht="12.75">
      <c r="A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14" s="78" customFormat="1" ht="12.75">
      <c r="A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1:14" s="78" customFormat="1" ht="12.75">
      <c r="A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s="78" customFormat="1" ht="12.75">
      <c r="A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s="78" customFormat="1" ht="12.75">
      <c r="A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s="78" customFormat="1" ht="12.75">
      <c r="A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1:14" s="78" customFormat="1" ht="12.75">
      <c r="A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s="78" customFormat="1" ht="12.75">
      <c r="A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s="78" customFormat="1" ht="12.75">
      <c r="A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s="78" customFormat="1" ht="12.75">
      <c r="A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s="78" customFormat="1" ht="12.75">
      <c r="A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s="78" customFormat="1" ht="12.75">
      <c r="A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s="78" customFormat="1" ht="12.75">
      <c r="A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s="78" customFormat="1" ht="12.75">
      <c r="A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s="78" customFormat="1" ht="12.75">
      <c r="A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s="78" customFormat="1" ht="12.75">
      <c r="A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s="78" customFormat="1" ht="12.75">
      <c r="A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s="78" customFormat="1" ht="12.75">
      <c r="A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s="78" customFormat="1" ht="12.75">
      <c r="A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s="78" customFormat="1" ht="12.75">
      <c r="A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s="78" customFormat="1" ht="12.75">
      <c r="A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s="78" customFormat="1" ht="12.75">
      <c r="A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s="78" customFormat="1" ht="12.75">
      <c r="A112" s="79"/>
      <c r="F112" s="79"/>
      <c r="G112" s="79"/>
      <c r="H112" s="79"/>
      <c r="I112" s="79"/>
      <c r="J112" s="79"/>
      <c r="K112" s="79"/>
      <c r="L112" s="79"/>
      <c r="M112" s="79"/>
      <c r="N112" s="79"/>
    </row>
  </sheetData>
  <sheetProtection sheet="1" objects="1" scenarios="1"/>
  <protectedRanges>
    <protectedRange sqref="K1:N1" name="Range1"/>
  </protectedRanges>
  <conditionalFormatting sqref="F4:N63 F69:N79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68</v>
      </c>
      <c r="E1" s="47"/>
      <c r="F1" s="47"/>
      <c r="G1" s="146" t="s">
        <v>81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106</v>
      </c>
      <c r="E2" s="105"/>
      <c r="F2" s="105"/>
      <c r="G2" s="201" t="s">
        <v>57</v>
      </c>
      <c r="H2" s="106"/>
      <c r="I2" s="105"/>
      <c r="J2" s="105"/>
      <c r="K2" s="105"/>
      <c r="L2" s="183">
        <v>1</v>
      </c>
      <c r="M2" s="184">
        <v>1</v>
      </c>
      <c r="N2" s="184"/>
      <c r="O2" s="185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107</v>
      </c>
      <c r="D4" s="22"/>
      <c r="E4" s="23"/>
      <c r="F4" s="65" t="s">
        <v>49</v>
      </c>
      <c r="G4" s="190"/>
      <c r="H4" s="61"/>
      <c r="I4" s="226" t="s">
        <v>3</v>
      </c>
      <c r="J4" s="227"/>
      <c r="K4" s="199" t="s">
        <v>108</v>
      </c>
      <c r="L4" s="22"/>
      <c r="M4" s="23"/>
      <c r="N4" s="65" t="s">
        <v>49</v>
      </c>
      <c r="O4" s="190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/>
      <c r="D6" s="172"/>
      <c r="E6" s="15">
        <f aca="true" t="shared" si="0" ref="E6:E25">IF(C6=0,0,501-D6)</f>
        <v>0</v>
      </c>
      <c r="F6" s="172"/>
      <c r="G6" s="186"/>
      <c r="I6" s="224" t="s">
        <v>24</v>
      </c>
      <c r="J6" s="25">
        <v>1</v>
      </c>
      <c r="K6" s="171">
        <v>24</v>
      </c>
      <c r="L6" s="172">
        <v>26</v>
      </c>
      <c r="M6" s="15">
        <f aca="true" t="shared" si="1" ref="M6:M25">IF(K6=0,0,501-L6)</f>
        <v>475</v>
      </c>
      <c r="N6" s="191">
        <v>1</v>
      </c>
      <c r="O6" s="192"/>
    </row>
    <row r="7" spans="1:15" ht="12.75">
      <c r="A7" s="224"/>
      <c r="B7" s="25">
        <v>2</v>
      </c>
      <c r="C7" s="173"/>
      <c r="D7" s="174"/>
      <c r="E7" s="9">
        <f t="shared" si="0"/>
        <v>0</v>
      </c>
      <c r="F7" s="174"/>
      <c r="G7" s="187"/>
      <c r="I7" s="224"/>
      <c r="J7" s="25">
        <v>2</v>
      </c>
      <c r="K7" s="173">
        <v>39</v>
      </c>
      <c r="L7" s="174"/>
      <c r="M7" s="9">
        <f t="shared" si="1"/>
        <v>501</v>
      </c>
      <c r="N7" s="193">
        <v>1</v>
      </c>
      <c r="O7" s="194"/>
    </row>
    <row r="8" spans="1:15" ht="12.75">
      <c r="A8" s="224"/>
      <c r="B8" s="25">
        <v>3</v>
      </c>
      <c r="C8" s="173"/>
      <c r="D8" s="174"/>
      <c r="E8" s="9">
        <f t="shared" si="0"/>
        <v>0</v>
      </c>
      <c r="F8" s="174"/>
      <c r="G8" s="187"/>
      <c r="I8" s="224"/>
      <c r="J8" s="25">
        <v>3</v>
      </c>
      <c r="K8" s="173">
        <v>28</v>
      </c>
      <c r="L8" s="174"/>
      <c r="M8" s="9">
        <f t="shared" si="1"/>
        <v>501</v>
      </c>
      <c r="N8" s="193"/>
      <c r="O8" s="194"/>
    </row>
    <row r="9" spans="1:15" ht="12.75">
      <c r="A9" s="224"/>
      <c r="B9" s="25">
        <v>4</v>
      </c>
      <c r="C9" s="173"/>
      <c r="D9" s="174"/>
      <c r="E9" s="9">
        <f t="shared" si="0"/>
        <v>0</v>
      </c>
      <c r="F9" s="174"/>
      <c r="G9" s="187"/>
      <c r="I9" s="224"/>
      <c r="J9" s="25">
        <v>4</v>
      </c>
      <c r="K9" s="173">
        <v>21</v>
      </c>
      <c r="L9" s="174">
        <v>42</v>
      </c>
      <c r="M9" s="9">
        <f t="shared" si="1"/>
        <v>459</v>
      </c>
      <c r="N9" s="193">
        <v>2</v>
      </c>
      <c r="O9" s="194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>
        <v>30</v>
      </c>
      <c r="L10" s="176"/>
      <c r="M10" s="14">
        <f t="shared" si="1"/>
        <v>501</v>
      </c>
      <c r="N10" s="195"/>
      <c r="O10" s="196"/>
    </row>
    <row r="11" spans="1:15" ht="12.75">
      <c r="A11" s="223" t="s">
        <v>25</v>
      </c>
      <c r="B11" s="16">
        <v>1</v>
      </c>
      <c r="C11" s="171"/>
      <c r="D11" s="172"/>
      <c r="E11" s="15">
        <f t="shared" si="0"/>
        <v>0</v>
      </c>
      <c r="F11" s="172"/>
      <c r="G11" s="186"/>
      <c r="I11" s="223" t="s">
        <v>25</v>
      </c>
      <c r="J11" s="16">
        <v>1</v>
      </c>
      <c r="K11" s="171">
        <v>21</v>
      </c>
      <c r="L11" s="172">
        <v>86</v>
      </c>
      <c r="M11" s="15">
        <f t="shared" si="1"/>
        <v>415</v>
      </c>
      <c r="N11" s="191">
        <v>1</v>
      </c>
      <c r="O11" s="192"/>
    </row>
    <row r="12" spans="1:15" ht="12.75">
      <c r="A12" s="224"/>
      <c r="B12" s="25">
        <v>2</v>
      </c>
      <c r="C12" s="173"/>
      <c r="D12" s="174"/>
      <c r="E12" s="9">
        <f t="shared" si="0"/>
        <v>0</v>
      </c>
      <c r="F12" s="174"/>
      <c r="G12" s="187"/>
      <c r="I12" s="224"/>
      <c r="J12" s="25">
        <v>2</v>
      </c>
      <c r="K12" s="173">
        <v>28</v>
      </c>
      <c r="L12" s="174"/>
      <c r="M12" s="9">
        <f t="shared" si="1"/>
        <v>501</v>
      </c>
      <c r="N12" s="193">
        <v>1</v>
      </c>
      <c r="O12" s="194"/>
    </row>
    <row r="13" spans="1:15" ht="12.75">
      <c r="A13" s="224"/>
      <c r="B13" s="25">
        <v>3</v>
      </c>
      <c r="C13" s="173"/>
      <c r="D13" s="174"/>
      <c r="E13" s="9">
        <f t="shared" si="0"/>
        <v>0</v>
      </c>
      <c r="F13" s="174"/>
      <c r="G13" s="187"/>
      <c r="I13" s="224"/>
      <c r="J13" s="25">
        <v>3</v>
      </c>
      <c r="K13" s="173">
        <v>27</v>
      </c>
      <c r="L13" s="174"/>
      <c r="M13" s="9">
        <f t="shared" si="1"/>
        <v>501</v>
      </c>
      <c r="N13" s="193"/>
      <c r="O13" s="194"/>
    </row>
    <row r="14" spans="1:15" ht="12.75">
      <c r="A14" s="224"/>
      <c r="B14" s="25">
        <v>4</v>
      </c>
      <c r="C14" s="173"/>
      <c r="D14" s="174"/>
      <c r="E14" s="9">
        <f t="shared" si="0"/>
        <v>0</v>
      </c>
      <c r="F14" s="174"/>
      <c r="G14" s="187"/>
      <c r="I14" s="224"/>
      <c r="J14" s="25">
        <v>4</v>
      </c>
      <c r="K14" s="173">
        <v>24</v>
      </c>
      <c r="L14" s="174"/>
      <c r="M14" s="9">
        <f t="shared" si="1"/>
        <v>501</v>
      </c>
      <c r="N14" s="193">
        <v>2</v>
      </c>
      <c r="O14" s="194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/>
      <c r="L15" s="176"/>
      <c r="M15" s="14">
        <f t="shared" si="1"/>
        <v>0</v>
      </c>
      <c r="N15" s="195"/>
      <c r="O15" s="196"/>
    </row>
    <row r="16" spans="1:15" ht="12.75">
      <c r="A16" s="223" t="s">
        <v>26</v>
      </c>
      <c r="B16" s="16">
        <v>1</v>
      </c>
      <c r="C16" s="171"/>
      <c r="D16" s="172"/>
      <c r="E16" s="15">
        <f t="shared" si="0"/>
        <v>0</v>
      </c>
      <c r="F16" s="172"/>
      <c r="G16" s="186"/>
      <c r="I16" s="223" t="s">
        <v>26</v>
      </c>
      <c r="J16" s="16">
        <v>1</v>
      </c>
      <c r="K16" s="171">
        <v>27</v>
      </c>
      <c r="L16" s="172">
        <v>32</v>
      </c>
      <c r="M16" s="15">
        <f t="shared" si="1"/>
        <v>469</v>
      </c>
      <c r="N16" s="191"/>
      <c r="O16" s="192"/>
    </row>
    <row r="17" spans="1:15" ht="12.75">
      <c r="A17" s="224"/>
      <c r="B17" s="25">
        <v>2</v>
      </c>
      <c r="C17" s="173"/>
      <c r="D17" s="174"/>
      <c r="E17" s="9">
        <f t="shared" si="0"/>
        <v>0</v>
      </c>
      <c r="F17" s="174"/>
      <c r="G17" s="187"/>
      <c r="I17" s="224"/>
      <c r="J17" s="25">
        <v>2</v>
      </c>
      <c r="K17" s="173">
        <v>34</v>
      </c>
      <c r="L17" s="174"/>
      <c r="M17" s="9">
        <f t="shared" si="1"/>
        <v>501</v>
      </c>
      <c r="N17" s="193">
        <v>1</v>
      </c>
      <c r="O17" s="194"/>
    </row>
    <row r="18" spans="1:15" ht="12.75">
      <c r="A18" s="224"/>
      <c r="B18" s="25">
        <v>3</v>
      </c>
      <c r="C18" s="173"/>
      <c r="D18" s="174"/>
      <c r="E18" s="9">
        <f t="shared" si="0"/>
        <v>0</v>
      </c>
      <c r="F18" s="174"/>
      <c r="G18" s="187"/>
      <c r="I18" s="224"/>
      <c r="J18" s="25">
        <v>3</v>
      </c>
      <c r="K18" s="173">
        <v>30</v>
      </c>
      <c r="L18" s="174">
        <v>4</v>
      </c>
      <c r="M18" s="9">
        <f t="shared" si="1"/>
        <v>497</v>
      </c>
      <c r="N18" s="193">
        <v>1</v>
      </c>
      <c r="O18" s="194"/>
    </row>
    <row r="19" spans="1:15" ht="12.75">
      <c r="A19" s="224"/>
      <c r="B19" s="25">
        <v>4</v>
      </c>
      <c r="C19" s="173"/>
      <c r="D19" s="174"/>
      <c r="E19" s="9">
        <f t="shared" si="0"/>
        <v>0</v>
      </c>
      <c r="F19" s="174"/>
      <c r="G19" s="187"/>
      <c r="I19" s="224"/>
      <c r="J19" s="25">
        <v>4</v>
      </c>
      <c r="K19" s="173">
        <v>28</v>
      </c>
      <c r="L19" s="174"/>
      <c r="M19" s="9">
        <f t="shared" si="1"/>
        <v>501</v>
      </c>
      <c r="N19" s="193">
        <v>1</v>
      </c>
      <c r="O19" s="194"/>
    </row>
    <row r="20" spans="1:15" ht="13.5" thickBot="1">
      <c r="A20" s="224"/>
      <c r="B20" s="25">
        <v>5</v>
      </c>
      <c r="C20" s="175"/>
      <c r="D20" s="176"/>
      <c r="E20" s="14">
        <f t="shared" si="0"/>
        <v>0</v>
      </c>
      <c r="F20" s="176"/>
      <c r="G20" s="188"/>
      <c r="I20" s="224"/>
      <c r="J20" s="25">
        <v>5</v>
      </c>
      <c r="K20" s="175">
        <v>26</v>
      </c>
      <c r="L20" s="176"/>
      <c r="M20" s="14">
        <f t="shared" si="1"/>
        <v>501</v>
      </c>
      <c r="N20" s="195">
        <v>1</v>
      </c>
      <c r="O20" s="196"/>
    </row>
    <row r="21" spans="1:15" ht="12.75">
      <c r="A21" s="223" t="s">
        <v>27</v>
      </c>
      <c r="B21" s="16">
        <v>1</v>
      </c>
      <c r="C21" s="171"/>
      <c r="D21" s="172"/>
      <c r="E21" s="15">
        <f t="shared" si="0"/>
        <v>0</v>
      </c>
      <c r="F21" s="172"/>
      <c r="G21" s="186"/>
      <c r="I21" s="223" t="s">
        <v>27</v>
      </c>
      <c r="J21" s="16">
        <v>1</v>
      </c>
      <c r="K21" s="171">
        <v>29</v>
      </c>
      <c r="L21" s="172"/>
      <c r="M21" s="15">
        <f t="shared" si="1"/>
        <v>501</v>
      </c>
      <c r="N21" s="191">
        <v>1</v>
      </c>
      <c r="O21" s="192"/>
    </row>
    <row r="22" spans="1:15" ht="12.75">
      <c r="A22" s="224"/>
      <c r="B22" s="25">
        <v>2</v>
      </c>
      <c r="C22" s="173"/>
      <c r="D22" s="174"/>
      <c r="E22" s="9">
        <f t="shared" si="0"/>
        <v>0</v>
      </c>
      <c r="F22" s="174"/>
      <c r="G22" s="187"/>
      <c r="I22" s="224"/>
      <c r="J22" s="25">
        <v>2</v>
      </c>
      <c r="K22" s="173">
        <v>35</v>
      </c>
      <c r="L22" s="174"/>
      <c r="M22" s="9">
        <f t="shared" si="1"/>
        <v>501</v>
      </c>
      <c r="N22" s="193">
        <v>1</v>
      </c>
      <c r="O22" s="194"/>
    </row>
    <row r="23" spans="1:15" ht="12.75">
      <c r="A23" s="224"/>
      <c r="B23" s="25">
        <v>3</v>
      </c>
      <c r="C23" s="173"/>
      <c r="D23" s="174"/>
      <c r="E23" s="9">
        <f t="shared" si="0"/>
        <v>0</v>
      </c>
      <c r="F23" s="174"/>
      <c r="G23" s="187"/>
      <c r="I23" s="224"/>
      <c r="J23" s="25">
        <v>3</v>
      </c>
      <c r="K23" s="173">
        <v>39</v>
      </c>
      <c r="L23" s="174">
        <v>2</v>
      </c>
      <c r="M23" s="9">
        <f t="shared" si="1"/>
        <v>499</v>
      </c>
      <c r="N23" s="193"/>
      <c r="O23" s="194"/>
    </row>
    <row r="24" spans="1:15" ht="12.75">
      <c r="A24" s="224"/>
      <c r="B24" s="25">
        <v>4</v>
      </c>
      <c r="C24" s="173"/>
      <c r="D24" s="174"/>
      <c r="E24" s="9">
        <f t="shared" si="0"/>
        <v>0</v>
      </c>
      <c r="F24" s="174"/>
      <c r="G24" s="187"/>
      <c r="I24" s="224"/>
      <c r="J24" s="25">
        <v>4</v>
      </c>
      <c r="K24" s="173">
        <v>27</v>
      </c>
      <c r="L24" s="174">
        <v>8</v>
      </c>
      <c r="M24" s="9">
        <f t="shared" si="1"/>
        <v>493</v>
      </c>
      <c r="N24" s="193">
        <v>1</v>
      </c>
      <c r="O24" s="194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>
        <v>27</v>
      </c>
      <c r="L25" s="178">
        <v>32</v>
      </c>
      <c r="M25" s="10">
        <f t="shared" si="1"/>
        <v>469</v>
      </c>
      <c r="N25" s="197">
        <v>1</v>
      </c>
      <c r="O25" s="198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544</v>
      </c>
      <c r="L26" s="19">
        <f>SUM(L6:L25)</f>
        <v>232</v>
      </c>
      <c r="M26" s="19">
        <f>SUM(M6:M25)</f>
        <v>9287</v>
      </c>
      <c r="N26" s="19">
        <f>SUM(N6:N25)</f>
        <v>16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106</v>
      </c>
      <c r="D28" s="22"/>
      <c r="E28" s="23"/>
      <c r="F28" s="66" t="s">
        <v>49</v>
      </c>
      <c r="G28" s="202"/>
      <c r="H28" s="63"/>
      <c r="I28" s="226" t="s">
        <v>3</v>
      </c>
      <c r="J28" s="227"/>
      <c r="K28" s="199" t="s">
        <v>125</v>
      </c>
      <c r="L28" s="22"/>
      <c r="M28" s="23"/>
      <c r="N28" s="66" t="s">
        <v>49</v>
      </c>
      <c r="O28" s="202">
        <v>4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/>
      <c r="D30" s="172"/>
      <c r="E30" s="15">
        <f aca="true" t="shared" si="2" ref="E30:E49">IF(C30=0,0,501-D30)</f>
        <v>0</v>
      </c>
      <c r="F30" s="172"/>
      <c r="G30" s="186"/>
      <c r="I30" s="224" t="s">
        <v>24</v>
      </c>
      <c r="J30" s="25">
        <v>1</v>
      </c>
      <c r="K30" s="171">
        <v>32</v>
      </c>
      <c r="L30" s="172"/>
      <c r="M30" s="15">
        <f aca="true" t="shared" si="3" ref="M30:M49">IF(K30=0,0,501-L30)</f>
        <v>501</v>
      </c>
      <c r="N30" s="172">
        <v>1</v>
      </c>
      <c r="O30" s="186"/>
    </row>
    <row r="31" spans="1:15" ht="12.75">
      <c r="A31" s="224"/>
      <c r="B31" s="25">
        <v>2</v>
      </c>
      <c r="C31" s="173"/>
      <c r="D31" s="174"/>
      <c r="E31" s="9">
        <f t="shared" si="2"/>
        <v>0</v>
      </c>
      <c r="F31" s="174"/>
      <c r="G31" s="187"/>
      <c r="I31" s="224"/>
      <c r="J31" s="25">
        <v>2</v>
      </c>
      <c r="K31" s="173">
        <v>25</v>
      </c>
      <c r="L31" s="174"/>
      <c r="M31" s="9">
        <f t="shared" si="3"/>
        <v>501</v>
      </c>
      <c r="N31" s="174">
        <v>1</v>
      </c>
      <c r="O31" s="187"/>
    </row>
    <row r="32" spans="1:15" ht="12.75">
      <c r="A32" s="224"/>
      <c r="B32" s="25">
        <v>3</v>
      </c>
      <c r="C32" s="173"/>
      <c r="D32" s="174"/>
      <c r="E32" s="9">
        <f t="shared" si="2"/>
        <v>0</v>
      </c>
      <c r="F32" s="174"/>
      <c r="G32" s="187"/>
      <c r="I32" s="224"/>
      <c r="J32" s="25">
        <v>3</v>
      </c>
      <c r="K32" s="173">
        <v>25</v>
      </c>
      <c r="L32" s="174"/>
      <c r="M32" s="9">
        <f t="shared" si="3"/>
        <v>501</v>
      </c>
      <c r="N32" s="174">
        <v>1</v>
      </c>
      <c r="O32" s="187">
        <v>1</v>
      </c>
    </row>
    <row r="33" spans="1:15" ht="12.75">
      <c r="A33" s="224"/>
      <c r="B33" s="25">
        <v>4</v>
      </c>
      <c r="C33" s="173"/>
      <c r="D33" s="174"/>
      <c r="E33" s="9">
        <f t="shared" si="2"/>
        <v>0</v>
      </c>
      <c r="F33" s="174"/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/>
      <c r="D34" s="176"/>
      <c r="E34" s="14">
        <f t="shared" si="2"/>
        <v>0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/>
      <c r="D35" s="172"/>
      <c r="E35" s="15">
        <f t="shared" si="2"/>
        <v>0</v>
      </c>
      <c r="F35" s="172"/>
      <c r="G35" s="186"/>
      <c r="I35" s="223" t="s">
        <v>25</v>
      </c>
      <c r="J35" s="16">
        <v>1</v>
      </c>
      <c r="K35" s="171">
        <v>22</v>
      </c>
      <c r="L35" s="172"/>
      <c r="M35" s="15">
        <f t="shared" si="3"/>
        <v>501</v>
      </c>
      <c r="N35" s="172">
        <v>1</v>
      </c>
      <c r="O35" s="186"/>
    </row>
    <row r="36" spans="1:15" ht="12.75">
      <c r="A36" s="224"/>
      <c r="B36" s="25">
        <v>2</v>
      </c>
      <c r="C36" s="173"/>
      <c r="D36" s="174"/>
      <c r="E36" s="9">
        <f t="shared" si="2"/>
        <v>0</v>
      </c>
      <c r="F36" s="174"/>
      <c r="G36" s="187"/>
      <c r="I36" s="224"/>
      <c r="J36" s="25">
        <v>2</v>
      </c>
      <c r="K36" s="173">
        <v>25</v>
      </c>
      <c r="L36" s="174"/>
      <c r="M36" s="9">
        <f t="shared" si="3"/>
        <v>501</v>
      </c>
      <c r="N36" s="174">
        <v>3</v>
      </c>
      <c r="O36" s="187"/>
    </row>
    <row r="37" spans="1:15" ht="12.75">
      <c r="A37" s="224"/>
      <c r="B37" s="25">
        <v>3</v>
      </c>
      <c r="C37" s="173"/>
      <c r="D37" s="174"/>
      <c r="E37" s="9">
        <f t="shared" si="2"/>
        <v>0</v>
      </c>
      <c r="F37" s="174"/>
      <c r="G37" s="187"/>
      <c r="I37" s="224"/>
      <c r="J37" s="25">
        <v>3</v>
      </c>
      <c r="K37" s="173">
        <v>24</v>
      </c>
      <c r="L37" s="174">
        <v>52</v>
      </c>
      <c r="M37" s="9">
        <f t="shared" si="3"/>
        <v>449</v>
      </c>
      <c r="N37" s="174"/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>
        <v>21</v>
      </c>
      <c r="L38" s="174">
        <v>160</v>
      </c>
      <c r="M38" s="9">
        <f t="shared" si="3"/>
        <v>341</v>
      </c>
      <c r="N38" s="174">
        <v>1</v>
      </c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>
        <v>24</v>
      </c>
      <c r="L39" s="176"/>
      <c r="M39" s="14">
        <f t="shared" si="3"/>
        <v>501</v>
      </c>
      <c r="N39" s="176">
        <v>2</v>
      </c>
      <c r="O39" s="188"/>
    </row>
    <row r="40" spans="1:15" ht="12.75" customHeight="1">
      <c r="A40" s="223" t="s">
        <v>26</v>
      </c>
      <c r="B40" s="16">
        <v>1</v>
      </c>
      <c r="C40" s="171"/>
      <c r="D40" s="172"/>
      <c r="E40" s="15">
        <f t="shared" si="2"/>
        <v>0</v>
      </c>
      <c r="F40" s="172"/>
      <c r="G40" s="186"/>
      <c r="I40" s="223" t="s">
        <v>26</v>
      </c>
      <c r="J40" s="16">
        <v>1</v>
      </c>
      <c r="K40" s="171">
        <v>27</v>
      </c>
      <c r="L40" s="172">
        <v>14</v>
      </c>
      <c r="M40" s="15">
        <f t="shared" si="3"/>
        <v>487</v>
      </c>
      <c r="N40" s="172">
        <v>1</v>
      </c>
      <c r="O40" s="186">
        <v>1</v>
      </c>
    </row>
    <row r="41" spans="1:15" ht="12.75">
      <c r="A41" s="224"/>
      <c r="B41" s="25">
        <v>2</v>
      </c>
      <c r="C41" s="173"/>
      <c r="D41" s="174"/>
      <c r="E41" s="9">
        <f t="shared" si="2"/>
        <v>0</v>
      </c>
      <c r="F41" s="174"/>
      <c r="G41" s="187"/>
      <c r="I41" s="224"/>
      <c r="J41" s="25">
        <v>2</v>
      </c>
      <c r="K41" s="173">
        <v>28</v>
      </c>
      <c r="L41" s="174"/>
      <c r="M41" s="9">
        <f t="shared" si="3"/>
        <v>501</v>
      </c>
      <c r="N41" s="174"/>
      <c r="O41" s="187"/>
    </row>
    <row r="42" spans="1:15" ht="12.75">
      <c r="A42" s="224"/>
      <c r="B42" s="25">
        <v>3</v>
      </c>
      <c r="C42" s="173"/>
      <c r="D42" s="174"/>
      <c r="E42" s="9">
        <f t="shared" si="2"/>
        <v>0</v>
      </c>
      <c r="F42" s="174"/>
      <c r="G42" s="187"/>
      <c r="I42" s="224"/>
      <c r="J42" s="25">
        <v>3</v>
      </c>
      <c r="K42" s="173">
        <v>32</v>
      </c>
      <c r="L42" s="174"/>
      <c r="M42" s="9">
        <f t="shared" si="3"/>
        <v>501</v>
      </c>
      <c r="N42" s="174">
        <v>1</v>
      </c>
      <c r="O42" s="187"/>
    </row>
    <row r="43" spans="1:15" ht="12.75">
      <c r="A43" s="224"/>
      <c r="B43" s="25">
        <v>4</v>
      </c>
      <c r="C43" s="173"/>
      <c r="D43" s="174"/>
      <c r="E43" s="9">
        <f t="shared" si="2"/>
        <v>0</v>
      </c>
      <c r="F43" s="174"/>
      <c r="G43" s="187"/>
      <c r="I43" s="224"/>
      <c r="J43" s="25">
        <v>4</v>
      </c>
      <c r="K43" s="173">
        <v>25</v>
      </c>
      <c r="L43" s="174"/>
      <c r="M43" s="9">
        <f t="shared" si="3"/>
        <v>501</v>
      </c>
      <c r="N43" s="174"/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/>
      <c r="D45" s="172"/>
      <c r="E45" s="15">
        <f t="shared" si="2"/>
        <v>0</v>
      </c>
      <c r="F45" s="172"/>
      <c r="G45" s="186"/>
      <c r="I45" s="223" t="s">
        <v>27</v>
      </c>
      <c r="J45" s="16">
        <v>1</v>
      </c>
      <c r="K45" s="171">
        <v>18</v>
      </c>
      <c r="L45" s="172">
        <v>163</v>
      </c>
      <c r="M45" s="15">
        <f t="shared" si="3"/>
        <v>338</v>
      </c>
      <c r="N45" s="172">
        <v>2</v>
      </c>
      <c r="O45" s="186"/>
    </row>
    <row r="46" spans="1:15" ht="12.75">
      <c r="A46" s="224"/>
      <c r="B46" s="25">
        <v>2</v>
      </c>
      <c r="C46" s="173"/>
      <c r="D46" s="174"/>
      <c r="E46" s="9">
        <f t="shared" si="2"/>
        <v>0</v>
      </c>
      <c r="F46" s="174"/>
      <c r="G46" s="187"/>
      <c r="I46" s="224"/>
      <c r="J46" s="25">
        <v>2</v>
      </c>
      <c r="K46" s="173">
        <v>26</v>
      </c>
      <c r="L46" s="174"/>
      <c r="M46" s="9">
        <f t="shared" si="3"/>
        <v>501</v>
      </c>
      <c r="N46" s="174">
        <v>2</v>
      </c>
      <c r="O46" s="187"/>
    </row>
    <row r="47" spans="1:15" ht="12.75">
      <c r="A47" s="224"/>
      <c r="B47" s="25">
        <v>3</v>
      </c>
      <c r="C47" s="173"/>
      <c r="D47" s="174"/>
      <c r="E47" s="9">
        <f t="shared" si="2"/>
        <v>0</v>
      </c>
      <c r="F47" s="174"/>
      <c r="G47" s="187"/>
      <c r="I47" s="224"/>
      <c r="J47" s="25">
        <v>3</v>
      </c>
      <c r="K47" s="173">
        <v>20</v>
      </c>
      <c r="L47" s="174"/>
      <c r="M47" s="9">
        <f t="shared" si="3"/>
        <v>501</v>
      </c>
      <c r="N47" s="174">
        <v>3</v>
      </c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>
        <v>27</v>
      </c>
      <c r="L48" s="174">
        <v>62</v>
      </c>
      <c r="M48" s="9">
        <f t="shared" si="3"/>
        <v>439</v>
      </c>
      <c r="N48" s="174">
        <v>1</v>
      </c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>
        <v>22</v>
      </c>
      <c r="L49" s="178"/>
      <c r="M49" s="10">
        <f t="shared" si="3"/>
        <v>501</v>
      </c>
      <c r="N49" s="178">
        <v>1</v>
      </c>
      <c r="O49" s="189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423</v>
      </c>
      <c r="L50" s="19">
        <f>SUM(L30:L49)</f>
        <v>451</v>
      </c>
      <c r="M50" s="19">
        <f>SUM(M30:M49)</f>
        <v>8066</v>
      </c>
      <c r="N50" s="19">
        <f>SUM(N30:N49)</f>
        <v>21</v>
      </c>
      <c r="O50" s="20">
        <f>SUM(O30:O49)</f>
        <v>2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134</v>
      </c>
      <c r="D52" s="22"/>
      <c r="E52" s="23"/>
      <c r="F52" s="66" t="s">
        <v>49</v>
      </c>
      <c r="G52" s="202">
        <v>1</v>
      </c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>
        <v>27</v>
      </c>
      <c r="D54" s="172">
        <v>62</v>
      </c>
      <c r="E54" s="15">
        <f aca="true" t="shared" si="4" ref="E54:E73">IF(C54=0,0,501-D54)</f>
        <v>439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>
        <v>27</v>
      </c>
      <c r="D55" s="174">
        <v>64</v>
      </c>
      <c r="E55" s="9">
        <f t="shared" si="4"/>
        <v>437</v>
      </c>
      <c r="F55" s="174">
        <v>1</v>
      </c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>
        <v>27</v>
      </c>
      <c r="D56" s="174">
        <v>174</v>
      </c>
      <c r="E56" s="9">
        <f t="shared" si="4"/>
        <v>327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>
        <v>30</v>
      </c>
      <c r="D59" s="172">
        <v>106</v>
      </c>
      <c r="E59" s="15">
        <f t="shared" si="4"/>
        <v>395</v>
      </c>
      <c r="F59" s="172">
        <v>1</v>
      </c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>
        <v>29</v>
      </c>
      <c r="D60" s="174"/>
      <c r="E60" s="9">
        <f t="shared" si="4"/>
        <v>501</v>
      </c>
      <c r="F60" s="174">
        <v>2</v>
      </c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>
        <v>30</v>
      </c>
      <c r="D61" s="174"/>
      <c r="E61" s="9">
        <f t="shared" si="4"/>
        <v>501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>
        <v>27</v>
      </c>
      <c r="D62" s="174">
        <v>24</v>
      </c>
      <c r="E62" s="9">
        <f t="shared" si="4"/>
        <v>477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>
        <v>31</v>
      </c>
      <c r="D63" s="176"/>
      <c r="E63" s="14">
        <f t="shared" si="4"/>
        <v>501</v>
      </c>
      <c r="F63" s="176">
        <v>2</v>
      </c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>
        <v>24</v>
      </c>
      <c r="D64" s="172">
        <v>67</v>
      </c>
      <c r="E64" s="15">
        <f t="shared" si="4"/>
        <v>434</v>
      </c>
      <c r="F64" s="172">
        <v>1</v>
      </c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>
        <v>24</v>
      </c>
      <c r="D65" s="174">
        <v>85</v>
      </c>
      <c r="E65" s="9">
        <f t="shared" si="4"/>
        <v>416</v>
      </c>
      <c r="F65" s="174">
        <v>1</v>
      </c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>
        <v>20</v>
      </c>
      <c r="D66" s="174"/>
      <c r="E66" s="9">
        <f t="shared" si="4"/>
        <v>501</v>
      </c>
      <c r="F66" s="174">
        <v>3</v>
      </c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>
        <v>21</v>
      </c>
      <c r="D67" s="174">
        <v>161</v>
      </c>
      <c r="E67" s="9">
        <f t="shared" si="4"/>
        <v>340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>
        <v>42</v>
      </c>
      <c r="D69" s="172">
        <v>2</v>
      </c>
      <c r="E69" s="15">
        <f t="shared" si="4"/>
        <v>499</v>
      </c>
      <c r="F69" s="172">
        <v>1</v>
      </c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>
        <v>32</v>
      </c>
      <c r="D70" s="174"/>
      <c r="E70" s="9">
        <f t="shared" si="4"/>
        <v>501</v>
      </c>
      <c r="F70" s="174">
        <v>1</v>
      </c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>
        <v>33</v>
      </c>
      <c r="D71" s="174">
        <v>5</v>
      </c>
      <c r="E71" s="9">
        <f t="shared" si="4"/>
        <v>496</v>
      </c>
      <c r="F71" s="174">
        <v>2</v>
      </c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>
        <v>27</v>
      </c>
      <c r="D72" s="174">
        <v>30</v>
      </c>
      <c r="E72" s="9">
        <f t="shared" si="4"/>
        <v>471</v>
      </c>
      <c r="F72" s="174">
        <v>1</v>
      </c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451</v>
      </c>
      <c r="D74" s="19">
        <f>SUM(D54:D73)</f>
        <v>780</v>
      </c>
      <c r="E74" s="19">
        <f>SUM(E54:E73)</f>
        <v>7236</v>
      </c>
      <c r="F74" s="19">
        <f>SUM(F54:F73)</f>
        <v>16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203" t="s">
        <v>20</v>
      </c>
      <c r="B1" s="47"/>
      <c r="C1" s="48"/>
      <c r="D1" s="73" t="s">
        <v>69</v>
      </c>
      <c r="E1" s="47"/>
      <c r="F1" s="47"/>
      <c r="G1" s="146" t="s">
        <v>82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109</v>
      </c>
      <c r="E2" s="105"/>
      <c r="F2" s="105"/>
      <c r="G2" s="201" t="s">
        <v>57</v>
      </c>
      <c r="H2" s="106"/>
      <c r="I2" s="105"/>
      <c r="J2" s="105"/>
      <c r="K2" s="105"/>
      <c r="L2" s="183"/>
      <c r="M2" s="184">
        <v>2</v>
      </c>
      <c r="N2" s="184"/>
      <c r="O2" s="185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109</v>
      </c>
      <c r="D4" s="22"/>
      <c r="E4" s="23"/>
      <c r="F4" s="65" t="s">
        <v>49</v>
      </c>
      <c r="G4" s="190">
        <v>0</v>
      </c>
      <c r="H4" s="61"/>
      <c r="I4" s="226" t="s">
        <v>3</v>
      </c>
      <c r="J4" s="227"/>
      <c r="K4" s="199" t="s">
        <v>110</v>
      </c>
      <c r="L4" s="22"/>
      <c r="M4" s="23"/>
      <c r="N4" s="65" t="s">
        <v>49</v>
      </c>
      <c r="O4" s="190">
        <v>2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42</v>
      </c>
      <c r="D6" s="172">
        <v>10</v>
      </c>
      <c r="E6" s="15">
        <f aca="true" t="shared" si="0" ref="E6:E25">IF(C6=0,0,501-D6)</f>
        <v>491</v>
      </c>
      <c r="F6" s="172"/>
      <c r="G6" s="186"/>
      <c r="I6" s="224" t="s">
        <v>24</v>
      </c>
      <c r="J6" s="25">
        <v>1</v>
      </c>
      <c r="K6" s="171">
        <v>33</v>
      </c>
      <c r="L6" s="172"/>
      <c r="M6" s="15">
        <f aca="true" t="shared" si="1" ref="M6:M25">IF(K6=0,0,501-L6)</f>
        <v>501</v>
      </c>
      <c r="N6" s="191">
        <v>1</v>
      </c>
      <c r="O6" s="192"/>
    </row>
    <row r="7" spans="1:15" ht="12.75">
      <c r="A7" s="224"/>
      <c r="B7" s="25">
        <v>2</v>
      </c>
      <c r="C7" s="173">
        <v>21</v>
      </c>
      <c r="D7" s="174">
        <v>225</v>
      </c>
      <c r="E7" s="9">
        <f t="shared" si="0"/>
        <v>276</v>
      </c>
      <c r="F7" s="174"/>
      <c r="G7" s="187"/>
      <c r="I7" s="224"/>
      <c r="J7" s="25">
        <v>2</v>
      </c>
      <c r="K7" s="173">
        <v>27</v>
      </c>
      <c r="L7" s="174"/>
      <c r="M7" s="9">
        <f t="shared" si="1"/>
        <v>501</v>
      </c>
      <c r="N7" s="193">
        <v>1</v>
      </c>
      <c r="O7" s="194"/>
    </row>
    <row r="8" spans="1:15" ht="12.75">
      <c r="A8" s="224"/>
      <c r="B8" s="25">
        <v>3</v>
      </c>
      <c r="C8" s="173">
        <v>30</v>
      </c>
      <c r="D8" s="174">
        <v>64</v>
      </c>
      <c r="E8" s="9">
        <f t="shared" si="0"/>
        <v>437</v>
      </c>
      <c r="F8" s="174"/>
      <c r="G8" s="187"/>
      <c r="I8" s="224"/>
      <c r="J8" s="25">
        <v>3</v>
      </c>
      <c r="K8" s="173">
        <v>33</v>
      </c>
      <c r="L8" s="174">
        <v>48</v>
      </c>
      <c r="M8" s="9">
        <f t="shared" si="1"/>
        <v>453</v>
      </c>
      <c r="N8" s="193"/>
      <c r="O8" s="194"/>
    </row>
    <row r="9" spans="1:15" ht="12.75">
      <c r="A9" s="224"/>
      <c r="B9" s="25">
        <v>4</v>
      </c>
      <c r="C9" s="173"/>
      <c r="D9" s="174"/>
      <c r="E9" s="9">
        <f t="shared" si="0"/>
        <v>0</v>
      </c>
      <c r="F9" s="174"/>
      <c r="G9" s="187"/>
      <c r="I9" s="224"/>
      <c r="J9" s="25">
        <v>4</v>
      </c>
      <c r="K9" s="173">
        <v>45</v>
      </c>
      <c r="L9" s="174">
        <v>15</v>
      </c>
      <c r="M9" s="9">
        <f t="shared" si="1"/>
        <v>486</v>
      </c>
      <c r="N9" s="193"/>
      <c r="O9" s="194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>
        <v>31</v>
      </c>
      <c r="L10" s="176"/>
      <c r="M10" s="14">
        <f t="shared" si="1"/>
        <v>501</v>
      </c>
      <c r="N10" s="195">
        <v>1</v>
      </c>
      <c r="O10" s="196"/>
    </row>
    <row r="11" spans="1:15" ht="12.75">
      <c r="A11" s="223" t="s">
        <v>25</v>
      </c>
      <c r="B11" s="16">
        <v>1</v>
      </c>
      <c r="C11" s="171">
        <v>39</v>
      </c>
      <c r="D11" s="172">
        <v>32</v>
      </c>
      <c r="E11" s="15">
        <f t="shared" si="0"/>
        <v>469</v>
      </c>
      <c r="F11" s="172"/>
      <c r="G11" s="186"/>
      <c r="I11" s="223" t="s">
        <v>25</v>
      </c>
      <c r="J11" s="16">
        <v>1</v>
      </c>
      <c r="K11" s="171">
        <v>24</v>
      </c>
      <c r="L11" s="172">
        <v>52</v>
      </c>
      <c r="M11" s="15">
        <f t="shared" si="1"/>
        <v>449</v>
      </c>
      <c r="N11" s="191">
        <v>1</v>
      </c>
      <c r="O11" s="192"/>
    </row>
    <row r="12" spans="1:15" ht="12.75">
      <c r="A12" s="224"/>
      <c r="B12" s="25">
        <v>2</v>
      </c>
      <c r="C12" s="173">
        <v>36</v>
      </c>
      <c r="D12" s="174">
        <v>97</v>
      </c>
      <c r="E12" s="9">
        <f t="shared" si="0"/>
        <v>404</v>
      </c>
      <c r="F12" s="174"/>
      <c r="G12" s="187"/>
      <c r="I12" s="224"/>
      <c r="J12" s="25">
        <v>2</v>
      </c>
      <c r="K12" s="173">
        <v>33</v>
      </c>
      <c r="L12" s="174">
        <v>2</v>
      </c>
      <c r="M12" s="9">
        <f t="shared" si="1"/>
        <v>499</v>
      </c>
      <c r="N12" s="193">
        <v>1</v>
      </c>
      <c r="O12" s="194"/>
    </row>
    <row r="13" spans="1:15" ht="12.75">
      <c r="A13" s="224"/>
      <c r="B13" s="25">
        <v>3</v>
      </c>
      <c r="C13" s="173">
        <v>27</v>
      </c>
      <c r="D13" s="174">
        <v>97</v>
      </c>
      <c r="E13" s="9">
        <f t="shared" si="0"/>
        <v>404</v>
      </c>
      <c r="F13" s="174"/>
      <c r="G13" s="187"/>
      <c r="I13" s="224"/>
      <c r="J13" s="25">
        <v>3</v>
      </c>
      <c r="K13" s="173">
        <v>28</v>
      </c>
      <c r="L13" s="174"/>
      <c r="M13" s="9">
        <f t="shared" si="1"/>
        <v>501</v>
      </c>
      <c r="N13" s="193"/>
      <c r="O13" s="194"/>
    </row>
    <row r="14" spans="1:15" ht="12.75">
      <c r="A14" s="224"/>
      <c r="B14" s="25">
        <v>4</v>
      </c>
      <c r="C14" s="173"/>
      <c r="D14" s="174"/>
      <c r="E14" s="9">
        <f t="shared" si="0"/>
        <v>0</v>
      </c>
      <c r="F14" s="174"/>
      <c r="G14" s="187"/>
      <c r="I14" s="224"/>
      <c r="J14" s="25">
        <v>4</v>
      </c>
      <c r="K14" s="173">
        <v>23</v>
      </c>
      <c r="L14" s="174"/>
      <c r="M14" s="9">
        <f t="shared" si="1"/>
        <v>501</v>
      </c>
      <c r="N14" s="193"/>
      <c r="O14" s="194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>
        <v>21</v>
      </c>
      <c r="L15" s="176">
        <v>104</v>
      </c>
      <c r="M15" s="14">
        <f t="shared" si="1"/>
        <v>397</v>
      </c>
      <c r="N15" s="195">
        <v>1</v>
      </c>
      <c r="O15" s="196"/>
    </row>
    <row r="16" spans="1:15" ht="12.75">
      <c r="A16" s="223" t="s">
        <v>26</v>
      </c>
      <c r="B16" s="16">
        <v>1</v>
      </c>
      <c r="C16" s="171">
        <v>29</v>
      </c>
      <c r="D16" s="172"/>
      <c r="E16" s="15">
        <f t="shared" si="0"/>
        <v>501</v>
      </c>
      <c r="F16" s="172">
        <v>1</v>
      </c>
      <c r="G16" s="186"/>
      <c r="I16" s="223" t="s">
        <v>26</v>
      </c>
      <c r="J16" s="16">
        <v>1</v>
      </c>
      <c r="K16" s="171">
        <v>21</v>
      </c>
      <c r="L16" s="172">
        <v>268</v>
      </c>
      <c r="M16" s="15">
        <f t="shared" si="1"/>
        <v>233</v>
      </c>
      <c r="N16" s="191"/>
      <c r="O16" s="192"/>
    </row>
    <row r="17" spans="1:15" ht="12.75">
      <c r="A17" s="224"/>
      <c r="B17" s="25">
        <v>2</v>
      </c>
      <c r="C17" s="173">
        <v>33</v>
      </c>
      <c r="D17" s="174">
        <v>28</v>
      </c>
      <c r="E17" s="9">
        <f t="shared" si="0"/>
        <v>473</v>
      </c>
      <c r="F17" s="174"/>
      <c r="G17" s="187"/>
      <c r="I17" s="224"/>
      <c r="J17" s="25">
        <v>2</v>
      </c>
      <c r="K17" s="173">
        <v>27</v>
      </c>
      <c r="L17" s="174"/>
      <c r="M17" s="9">
        <f t="shared" si="1"/>
        <v>501</v>
      </c>
      <c r="N17" s="193"/>
      <c r="O17" s="194"/>
    </row>
    <row r="18" spans="1:15" ht="12.75">
      <c r="A18" s="224"/>
      <c r="B18" s="25">
        <v>3</v>
      </c>
      <c r="C18" s="173">
        <v>27</v>
      </c>
      <c r="D18" s="174">
        <v>91</v>
      </c>
      <c r="E18" s="9">
        <f t="shared" si="0"/>
        <v>410</v>
      </c>
      <c r="F18" s="174">
        <v>1</v>
      </c>
      <c r="G18" s="187"/>
      <c r="I18" s="224"/>
      <c r="J18" s="25">
        <v>3</v>
      </c>
      <c r="K18" s="173">
        <v>33</v>
      </c>
      <c r="L18" s="174"/>
      <c r="M18" s="9">
        <f t="shared" si="1"/>
        <v>501</v>
      </c>
      <c r="N18" s="193"/>
      <c r="O18" s="194"/>
    </row>
    <row r="19" spans="1:15" ht="12.75">
      <c r="A19" s="224"/>
      <c r="B19" s="25">
        <v>4</v>
      </c>
      <c r="C19" s="173">
        <v>30</v>
      </c>
      <c r="D19" s="174">
        <v>12</v>
      </c>
      <c r="E19" s="9">
        <f t="shared" si="0"/>
        <v>489</v>
      </c>
      <c r="F19" s="174">
        <v>1</v>
      </c>
      <c r="G19" s="187"/>
      <c r="I19" s="224"/>
      <c r="J19" s="25">
        <v>4</v>
      </c>
      <c r="K19" s="173">
        <v>30</v>
      </c>
      <c r="L19" s="174">
        <v>40</v>
      </c>
      <c r="M19" s="9">
        <f t="shared" si="1"/>
        <v>461</v>
      </c>
      <c r="N19" s="193">
        <v>1</v>
      </c>
      <c r="O19" s="194"/>
    </row>
    <row r="20" spans="1:15" ht="13.5" thickBot="1">
      <c r="A20" s="224"/>
      <c r="B20" s="25">
        <v>5</v>
      </c>
      <c r="C20" s="175"/>
      <c r="D20" s="176"/>
      <c r="E20" s="14">
        <f t="shared" si="0"/>
        <v>0</v>
      </c>
      <c r="F20" s="176"/>
      <c r="G20" s="188"/>
      <c r="I20" s="224"/>
      <c r="J20" s="25">
        <v>5</v>
      </c>
      <c r="K20" s="175">
        <v>24</v>
      </c>
      <c r="L20" s="176">
        <v>187</v>
      </c>
      <c r="M20" s="14">
        <f t="shared" si="1"/>
        <v>314</v>
      </c>
      <c r="N20" s="195"/>
      <c r="O20" s="196"/>
    </row>
    <row r="21" spans="1:15" ht="12.75">
      <c r="A21" s="223" t="s">
        <v>27</v>
      </c>
      <c r="B21" s="16">
        <v>1</v>
      </c>
      <c r="C21" s="171">
        <v>36</v>
      </c>
      <c r="D21" s="172"/>
      <c r="E21" s="15">
        <f t="shared" si="0"/>
        <v>501</v>
      </c>
      <c r="F21" s="172">
        <v>1</v>
      </c>
      <c r="G21" s="186"/>
      <c r="I21" s="223" t="s">
        <v>27</v>
      </c>
      <c r="J21" s="16">
        <v>1</v>
      </c>
      <c r="K21" s="171">
        <v>31</v>
      </c>
      <c r="L21" s="172"/>
      <c r="M21" s="15">
        <f t="shared" si="1"/>
        <v>501</v>
      </c>
      <c r="N21" s="191"/>
      <c r="O21" s="192"/>
    </row>
    <row r="22" spans="1:15" ht="12.75">
      <c r="A22" s="224"/>
      <c r="B22" s="25">
        <v>2</v>
      </c>
      <c r="C22" s="173">
        <v>38</v>
      </c>
      <c r="D22" s="174"/>
      <c r="E22" s="9">
        <f t="shared" si="0"/>
        <v>501</v>
      </c>
      <c r="F22" s="174">
        <v>1</v>
      </c>
      <c r="G22" s="187"/>
      <c r="I22" s="224"/>
      <c r="J22" s="25">
        <v>2</v>
      </c>
      <c r="K22" s="173">
        <v>31</v>
      </c>
      <c r="L22" s="174"/>
      <c r="M22" s="9">
        <f t="shared" si="1"/>
        <v>501</v>
      </c>
      <c r="N22" s="193"/>
      <c r="O22" s="194"/>
    </row>
    <row r="23" spans="1:15" ht="12.75">
      <c r="A23" s="224"/>
      <c r="B23" s="25">
        <v>3</v>
      </c>
      <c r="C23" s="173">
        <v>33</v>
      </c>
      <c r="D23" s="174">
        <v>86</v>
      </c>
      <c r="E23" s="9">
        <f t="shared" si="0"/>
        <v>415</v>
      </c>
      <c r="F23" s="174"/>
      <c r="G23" s="187"/>
      <c r="I23" s="224"/>
      <c r="J23" s="25">
        <v>3</v>
      </c>
      <c r="K23" s="173">
        <v>29</v>
      </c>
      <c r="L23" s="174"/>
      <c r="M23" s="9">
        <f t="shared" si="1"/>
        <v>501</v>
      </c>
      <c r="N23" s="193">
        <v>1</v>
      </c>
      <c r="O23" s="194"/>
    </row>
    <row r="24" spans="1:15" ht="12.75">
      <c r="A24" s="224"/>
      <c r="B24" s="25">
        <v>4</v>
      </c>
      <c r="C24" s="173">
        <v>42</v>
      </c>
      <c r="D24" s="174">
        <v>11</v>
      </c>
      <c r="E24" s="9">
        <f t="shared" si="0"/>
        <v>490</v>
      </c>
      <c r="F24" s="174">
        <v>1</v>
      </c>
      <c r="G24" s="187"/>
      <c r="I24" s="224"/>
      <c r="J24" s="25">
        <v>4</v>
      </c>
      <c r="K24" s="173"/>
      <c r="L24" s="174"/>
      <c r="M24" s="9">
        <f t="shared" si="1"/>
        <v>0</v>
      </c>
      <c r="N24" s="193"/>
      <c r="O24" s="194"/>
    </row>
    <row r="25" spans="1:15" ht="13.5" thickBot="1">
      <c r="A25" s="225"/>
      <c r="B25" s="26">
        <v>5</v>
      </c>
      <c r="C25" s="177">
        <v>18</v>
      </c>
      <c r="D25" s="178">
        <v>183</v>
      </c>
      <c r="E25" s="10">
        <f t="shared" si="0"/>
        <v>318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97"/>
      <c r="O25" s="198"/>
    </row>
    <row r="26" spans="1:15" ht="13.5" thickBot="1">
      <c r="A26" s="29"/>
      <c r="B26" s="31" t="s">
        <v>44</v>
      </c>
      <c r="C26" s="30">
        <f>SUM(C6:C25)</f>
        <v>481</v>
      </c>
      <c r="D26" s="19">
        <f>SUM(D6:D25)</f>
        <v>936</v>
      </c>
      <c r="E26" s="19">
        <f>SUM(E6:E25)</f>
        <v>6579</v>
      </c>
      <c r="F26" s="19">
        <f>SUM(F6:F25)</f>
        <v>6</v>
      </c>
      <c r="G26" s="20">
        <f>SUM(G6:G25)</f>
        <v>0</v>
      </c>
      <c r="I26" s="29"/>
      <c r="J26" s="31" t="s">
        <v>44</v>
      </c>
      <c r="K26" s="30">
        <f>SUM(K6:K25)</f>
        <v>524</v>
      </c>
      <c r="L26" s="19">
        <f>SUM(L6:L25)</f>
        <v>716</v>
      </c>
      <c r="M26" s="19">
        <f>SUM(M6:M25)</f>
        <v>8302</v>
      </c>
      <c r="N26" s="19">
        <f>SUM(N6:N25)</f>
        <v>8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111</v>
      </c>
      <c r="D28" s="22"/>
      <c r="E28" s="23"/>
      <c r="F28" s="66" t="s">
        <v>49</v>
      </c>
      <c r="G28" s="202">
        <v>4</v>
      </c>
      <c r="H28" s="63"/>
      <c r="I28" s="226" t="s">
        <v>3</v>
      </c>
      <c r="J28" s="227"/>
      <c r="K28" s="199" t="s">
        <v>118</v>
      </c>
      <c r="L28" s="22"/>
      <c r="M28" s="23"/>
      <c r="N28" s="66" t="s">
        <v>49</v>
      </c>
      <c r="O28" s="202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>
        <v>25</v>
      </c>
      <c r="D30" s="172"/>
      <c r="E30" s="15">
        <f aca="true" t="shared" si="2" ref="E30:E49">IF(C30=0,0,501-D30)</f>
        <v>501</v>
      </c>
      <c r="F30" s="172">
        <v>1</v>
      </c>
      <c r="G30" s="186"/>
      <c r="I30" s="224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6"/>
    </row>
    <row r="31" spans="1:15" ht="12.75">
      <c r="A31" s="224"/>
      <c r="B31" s="25">
        <v>2</v>
      </c>
      <c r="C31" s="173">
        <v>33</v>
      </c>
      <c r="D31" s="174"/>
      <c r="E31" s="9">
        <f t="shared" si="2"/>
        <v>501</v>
      </c>
      <c r="F31" s="174">
        <v>2</v>
      </c>
      <c r="G31" s="187"/>
      <c r="I31" s="224"/>
      <c r="J31" s="25">
        <v>2</v>
      </c>
      <c r="K31" s="173"/>
      <c r="L31" s="174"/>
      <c r="M31" s="9">
        <f t="shared" si="3"/>
        <v>0</v>
      </c>
      <c r="N31" s="174"/>
      <c r="O31" s="187"/>
    </row>
    <row r="32" spans="1:15" ht="12.75">
      <c r="A32" s="224"/>
      <c r="B32" s="25">
        <v>3</v>
      </c>
      <c r="C32" s="173">
        <v>27</v>
      </c>
      <c r="D32" s="174">
        <v>137</v>
      </c>
      <c r="E32" s="9">
        <f t="shared" si="2"/>
        <v>364</v>
      </c>
      <c r="F32" s="174"/>
      <c r="G32" s="187"/>
      <c r="I32" s="224"/>
      <c r="J32" s="25">
        <v>3</v>
      </c>
      <c r="K32" s="173"/>
      <c r="L32" s="174"/>
      <c r="M32" s="9">
        <f t="shared" si="3"/>
        <v>0</v>
      </c>
      <c r="N32" s="174"/>
      <c r="O32" s="187"/>
    </row>
    <row r="33" spans="1:15" ht="12.75">
      <c r="A33" s="224"/>
      <c r="B33" s="25">
        <v>4</v>
      </c>
      <c r="C33" s="173">
        <v>30</v>
      </c>
      <c r="D33" s="174"/>
      <c r="E33" s="9">
        <f t="shared" si="2"/>
        <v>501</v>
      </c>
      <c r="F33" s="174"/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/>
      <c r="D34" s="176"/>
      <c r="E34" s="14">
        <f t="shared" si="2"/>
        <v>0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>
        <v>24</v>
      </c>
      <c r="D35" s="172"/>
      <c r="E35" s="15">
        <f t="shared" si="2"/>
        <v>501</v>
      </c>
      <c r="F35" s="172">
        <v>2</v>
      </c>
      <c r="G35" s="186"/>
      <c r="I35" s="223" t="s">
        <v>25</v>
      </c>
      <c r="J35" s="16">
        <v>1</v>
      </c>
      <c r="K35" s="171"/>
      <c r="L35" s="172"/>
      <c r="M35" s="15">
        <f t="shared" si="3"/>
        <v>0</v>
      </c>
      <c r="N35" s="172"/>
      <c r="O35" s="186"/>
    </row>
    <row r="36" spans="1:15" ht="12.75">
      <c r="A36" s="224"/>
      <c r="B36" s="25">
        <v>2</v>
      </c>
      <c r="C36" s="173">
        <v>30</v>
      </c>
      <c r="D36" s="174"/>
      <c r="E36" s="9">
        <f t="shared" si="2"/>
        <v>501</v>
      </c>
      <c r="F36" s="174">
        <v>1</v>
      </c>
      <c r="G36" s="187"/>
      <c r="I36" s="224"/>
      <c r="J36" s="25">
        <v>2</v>
      </c>
      <c r="K36" s="173"/>
      <c r="L36" s="174"/>
      <c r="M36" s="9">
        <f t="shared" si="3"/>
        <v>0</v>
      </c>
      <c r="N36" s="174"/>
      <c r="O36" s="187"/>
    </row>
    <row r="37" spans="1:15" ht="12.75">
      <c r="A37" s="224"/>
      <c r="B37" s="25">
        <v>3</v>
      </c>
      <c r="C37" s="173">
        <v>30</v>
      </c>
      <c r="D37" s="174"/>
      <c r="E37" s="9">
        <f t="shared" si="2"/>
        <v>501</v>
      </c>
      <c r="F37" s="174"/>
      <c r="G37" s="187"/>
      <c r="I37" s="224"/>
      <c r="J37" s="25">
        <v>3</v>
      </c>
      <c r="K37" s="173"/>
      <c r="L37" s="174"/>
      <c r="M37" s="9">
        <f t="shared" si="3"/>
        <v>0</v>
      </c>
      <c r="N37" s="174"/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>
        <v>29</v>
      </c>
      <c r="D40" s="172"/>
      <c r="E40" s="15">
        <f t="shared" si="2"/>
        <v>501</v>
      </c>
      <c r="F40" s="172"/>
      <c r="G40" s="186"/>
      <c r="I40" s="223" t="s">
        <v>26</v>
      </c>
      <c r="J40" s="16">
        <v>1</v>
      </c>
      <c r="K40" s="171"/>
      <c r="L40" s="172"/>
      <c r="M40" s="15">
        <f t="shared" si="3"/>
        <v>0</v>
      </c>
      <c r="N40" s="172"/>
      <c r="O40" s="186"/>
    </row>
    <row r="41" spans="1:15" ht="12.75">
      <c r="A41" s="224"/>
      <c r="B41" s="25">
        <v>2</v>
      </c>
      <c r="C41" s="173">
        <v>30</v>
      </c>
      <c r="D41" s="174">
        <v>8</v>
      </c>
      <c r="E41" s="9">
        <f t="shared" si="2"/>
        <v>493</v>
      </c>
      <c r="F41" s="174"/>
      <c r="G41" s="187"/>
      <c r="I41" s="224"/>
      <c r="J41" s="25">
        <v>2</v>
      </c>
      <c r="K41" s="173"/>
      <c r="L41" s="174"/>
      <c r="M41" s="9">
        <f t="shared" si="3"/>
        <v>0</v>
      </c>
      <c r="N41" s="174"/>
      <c r="O41" s="187"/>
    </row>
    <row r="42" spans="1:15" ht="12.75">
      <c r="A42" s="224"/>
      <c r="B42" s="25">
        <v>3</v>
      </c>
      <c r="C42" s="173">
        <v>22</v>
      </c>
      <c r="D42" s="174"/>
      <c r="E42" s="9">
        <f t="shared" si="2"/>
        <v>501</v>
      </c>
      <c r="F42" s="174">
        <v>1</v>
      </c>
      <c r="G42" s="187"/>
      <c r="I42" s="224"/>
      <c r="J42" s="25">
        <v>3</v>
      </c>
      <c r="K42" s="173"/>
      <c r="L42" s="174"/>
      <c r="M42" s="9">
        <f t="shared" si="3"/>
        <v>0</v>
      </c>
      <c r="N42" s="174"/>
      <c r="O42" s="187"/>
    </row>
    <row r="43" spans="1:15" ht="12.75">
      <c r="A43" s="224"/>
      <c r="B43" s="25">
        <v>4</v>
      </c>
      <c r="C43" s="173">
        <v>21</v>
      </c>
      <c r="D43" s="174">
        <v>40</v>
      </c>
      <c r="E43" s="9">
        <f t="shared" si="2"/>
        <v>461</v>
      </c>
      <c r="F43" s="174">
        <v>1</v>
      </c>
      <c r="G43" s="187"/>
      <c r="I43" s="224"/>
      <c r="J43" s="25">
        <v>4</v>
      </c>
      <c r="K43" s="173"/>
      <c r="L43" s="174"/>
      <c r="M43" s="9">
        <f t="shared" si="3"/>
        <v>0</v>
      </c>
      <c r="N43" s="174"/>
      <c r="O43" s="187"/>
    </row>
    <row r="44" spans="1:15" ht="13.5" thickBot="1">
      <c r="A44" s="224"/>
      <c r="B44" s="25">
        <v>5</v>
      </c>
      <c r="C44" s="175">
        <v>25</v>
      </c>
      <c r="D44" s="176"/>
      <c r="E44" s="14">
        <f t="shared" si="2"/>
        <v>501</v>
      </c>
      <c r="F44" s="176">
        <v>1</v>
      </c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>
        <v>27</v>
      </c>
      <c r="D45" s="172">
        <v>20</v>
      </c>
      <c r="E45" s="15">
        <f t="shared" si="2"/>
        <v>481</v>
      </c>
      <c r="F45" s="172"/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>
        <v>24</v>
      </c>
      <c r="D46" s="174">
        <v>84</v>
      </c>
      <c r="E46" s="9">
        <f t="shared" si="2"/>
        <v>417</v>
      </c>
      <c r="F46" s="174">
        <v>1</v>
      </c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>
        <v>17</v>
      </c>
      <c r="D47" s="174"/>
      <c r="E47" s="9">
        <f t="shared" si="2"/>
        <v>501</v>
      </c>
      <c r="F47" s="174">
        <v>1</v>
      </c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>
        <v>27</v>
      </c>
      <c r="D48" s="174"/>
      <c r="E48" s="9">
        <f t="shared" si="2"/>
        <v>501</v>
      </c>
      <c r="F48" s="174">
        <v>1</v>
      </c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>
        <v>29</v>
      </c>
      <c r="D49" s="178"/>
      <c r="E49" s="10">
        <f t="shared" si="2"/>
        <v>501</v>
      </c>
      <c r="F49" s="178">
        <v>2</v>
      </c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450</v>
      </c>
      <c r="D50" s="19">
        <f>SUM(D30:D49)</f>
        <v>289</v>
      </c>
      <c r="E50" s="19">
        <f>SUM(E30:E49)</f>
        <v>8228</v>
      </c>
      <c r="F50" s="19">
        <f>SUM(F30:F49)</f>
        <v>14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t="shared" si="4"/>
        <v>0</v>
      </c>
      <c r="F55" s="174"/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67</v>
      </c>
      <c r="E1" s="47"/>
      <c r="F1" s="47"/>
      <c r="G1" s="146" t="s">
        <v>83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0" t="s">
        <v>86</v>
      </c>
      <c r="E2" s="105"/>
      <c r="F2" s="105"/>
      <c r="G2" s="201" t="s">
        <v>57</v>
      </c>
      <c r="H2" s="106"/>
      <c r="I2" s="105"/>
      <c r="J2" s="105"/>
      <c r="K2" s="105"/>
      <c r="L2" s="183"/>
      <c r="M2" s="184"/>
      <c r="N2" s="184"/>
      <c r="O2" s="185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88</v>
      </c>
      <c r="D4" s="22"/>
      <c r="E4" s="23"/>
      <c r="F4" s="65" t="s">
        <v>49</v>
      </c>
      <c r="G4" s="190">
        <v>1</v>
      </c>
      <c r="H4" s="61"/>
      <c r="I4" s="226" t="s">
        <v>3</v>
      </c>
      <c r="J4" s="227"/>
      <c r="K4" s="199" t="s">
        <v>86</v>
      </c>
      <c r="L4" s="22"/>
      <c r="M4" s="23"/>
      <c r="N4" s="65" t="s">
        <v>49</v>
      </c>
      <c r="O4" s="190">
        <v>2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>
        <v>30</v>
      </c>
      <c r="D6" s="172">
        <v>36</v>
      </c>
      <c r="E6" s="15">
        <f aca="true" t="shared" si="0" ref="E6:E25">IF(C6=0,0,501-D6)</f>
        <v>465</v>
      </c>
      <c r="F6" s="172"/>
      <c r="G6" s="186"/>
      <c r="I6" s="224" t="s">
        <v>24</v>
      </c>
      <c r="J6" s="25">
        <v>1</v>
      </c>
      <c r="K6" s="171">
        <v>30</v>
      </c>
      <c r="L6" s="172"/>
      <c r="M6" s="15">
        <f aca="true" t="shared" si="1" ref="M6:M25">IF(K6=0,0,501-L6)</f>
        <v>501</v>
      </c>
      <c r="N6" s="172">
        <v>1</v>
      </c>
      <c r="O6" s="186"/>
    </row>
    <row r="7" spans="1:15" ht="12.75">
      <c r="A7" s="224"/>
      <c r="B7" s="25">
        <v>2</v>
      </c>
      <c r="C7" s="173">
        <v>27</v>
      </c>
      <c r="D7" s="174">
        <v>32</v>
      </c>
      <c r="E7" s="9">
        <f t="shared" si="0"/>
        <v>469</v>
      </c>
      <c r="F7" s="174">
        <v>1</v>
      </c>
      <c r="G7" s="187"/>
      <c r="I7" s="224"/>
      <c r="J7" s="25">
        <v>2</v>
      </c>
      <c r="K7" s="173">
        <v>27</v>
      </c>
      <c r="L7" s="174"/>
      <c r="M7" s="9">
        <f t="shared" si="1"/>
        <v>501</v>
      </c>
      <c r="N7" s="174">
        <v>1</v>
      </c>
      <c r="O7" s="187"/>
    </row>
    <row r="8" spans="1:15" ht="12.75">
      <c r="A8" s="224"/>
      <c r="B8" s="25">
        <v>3</v>
      </c>
      <c r="C8" s="173">
        <v>24</v>
      </c>
      <c r="D8" s="174">
        <v>68</v>
      </c>
      <c r="E8" s="9">
        <f t="shared" si="0"/>
        <v>433</v>
      </c>
      <c r="F8" s="174"/>
      <c r="G8" s="187"/>
      <c r="I8" s="224"/>
      <c r="J8" s="25">
        <v>3</v>
      </c>
      <c r="K8" s="173">
        <v>28</v>
      </c>
      <c r="L8" s="174"/>
      <c r="M8" s="9">
        <f t="shared" si="1"/>
        <v>501</v>
      </c>
      <c r="N8" s="174">
        <v>1</v>
      </c>
      <c r="O8" s="187"/>
    </row>
    <row r="9" spans="1:15" ht="12.75">
      <c r="A9" s="224"/>
      <c r="B9" s="25">
        <v>4</v>
      </c>
      <c r="C9" s="173"/>
      <c r="D9" s="174"/>
      <c r="E9" s="9">
        <f t="shared" si="0"/>
        <v>0</v>
      </c>
      <c r="F9" s="174"/>
      <c r="G9" s="187"/>
      <c r="I9" s="224"/>
      <c r="J9" s="25">
        <v>4</v>
      </c>
      <c r="K9" s="173"/>
      <c r="L9" s="174"/>
      <c r="M9" s="9">
        <f t="shared" si="1"/>
        <v>0</v>
      </c>
      <c r="N9" s="174"/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>
        <v>24</v>
      </c>
      <c r="D11" s="172"/>
      <c r="E11" s="15">
        <f t="shared" si="0"/>
        <v>501</v>
      </c>
      <c r="F11" s="172"/>
      <c r="G11" s="186"/>
      <c r="I11" s="223" t="s">
        <v>25</v>
      </c>
      <c r="J11" s="16">
        <v>1</v>
      </c>
      <c r="K11" s="171">
        <v>24</v>
      </c>
      <c r="L11" s="172">
        <v>94</v>
      </c>
      <c r="M11" s="15">
        <f t="shared" si="1"/>
        <v>407</v>
      </c>
      <c r="N11" s="172">
        <v>2</v>
      </c>
      <c r="O11" s="186"/>
    </row>
    <row r="12" spans="1:15" ht="12.75">
      <c r="A12" s="224"/>
      <c r="B12" s="25">
        <v>2</v>
      </c>
      <c r="C12" s="173">
        <v>27</v>
      </c>
      <c r="D12" s="174">
        <v>130</v>
      </c>
      <c r="E12" s="9">
        <f t="shared" si="0"/>
        <v>371</v>
      </c>
      <c r="F12" s="174">
        <v>1</v>
      </c>
      <c r="G12" s="187"/>
      <c r="I12" s="224"/>
      <c r="J12" s="25">
        <v>2</v>
      </c>
      <c r="K12" s="173">
        <v>24</v>
      </c>
      <c r="L12" s="174">
        <v>156</v>
      </c>
      <c r="M12" s="9">
        <f t="shared" si="1"/>
        <v>345</v>
      </c>
      <c r="N12" s="174"/>
      <c r="O12" s="187"/>
    </row>
    <row r="13" spans="1:15" ht="12.75">
      <c r="A13" s="224"/>
      <c r="B13" s="25">
        <v>3</v>
      </c>
      <c r="C13" s="173">
        <v>27</v>
      </c>
      <c r="D13" s="174">
        <v>8</v>
      </c>
      <c r="E13" s="9">
        <f t="shared" si="0"/>
        <v>493</v>
      </c>
      <c r="F13" s="174">
        <v>1</v>
      </c>
      <c r="G13" s="187"/>
      <c r="I13" s="224"/>
      <c r="J13" s="25">
        <v>3</v>
      </c>
      <c r="K13" s="173">
        <v>27</v>
      </c>
      <c r="L13" s="174"/>
      <c r="M13" s="9">
        <f t="shared" si="1"/>
        <v>501</v>
      </c>
      <c r="N13" s="174"/>
      <c r="O13" s="187"/>
    </row>
    <row r="14" spans="1:15" ht="12.75">
      <c r="A14" s="224"/>
      <c r="B14" s="25">
        <v>4</v>
      </c>
      <c r="C14" s="173">
        <v>21</v>
      </c>
      <c r="D14" s="174">
        <v>80</v>
      </c>
      <c r="E14" s="9">
        <f t="shared" si="0"/>
        <v>421</v>
      </c>
      <c r="F14" s="174"/>
      <c r="G14" s="187"/>
      <c r="I14" s="224"/>
      <c r="J14" s="25">
        <v>4</v>
      </c>
      <c r="K14" s="173">
        <v>19</v>
      </c>
      <c r="L14" s="174"/>
      <c r="M14" s="9">
        <f t="shared" si="1"/>
        <v>501</v>
      </c>
      <c r="N14" s="174">
        <v>2</v>
      </c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>
        <v>24</v>
      </c>
      <c r="L15" s="176">
        <v>138</v>
      </c>
      <c r="M15" s="14">
        <f t="shared" si="1"/>
        <v>363</v>
      </c>
      <c r="N15" s="176"/>
      <c r="O15" s="188"/>
    </row>
    <row r="16" spans="1:15" ht="12.75">
      <c r="A16" s="223" t="s">
        <v>26</v>
      </c>
      <c r="B16" s="16">
        <v>1</v>
      </c>
      <c r="C16" s="171">
        <v>55</v>
      </c>
      <c r="D16" s="172"/>
      <c r="E16" s="15">
        <f t="shared" si="0"/>
        <v>501</v>
      </c>
      <c r="F16" s="172">
        <v>1</v>
      </c>
      <c r="G16" s="186"/>
      <c r="I16" s="223" t="s">
        <v>26</v>
      </c>
      <c r="J16" s="16">
        <v>1</v>
      </c>
      <c r="K16" s="171">
        <v>36</v>
      </c>
      <c r="L16" s="172"/>
      <c r="M16" s="15">
        <f t="shared" si="1"/>
        <v>501</v>
      </c>
      <c r="N16" s="172">
        <v>1</v>
      </c>
      <c r="O16" s="186"/>
    </row>
    <row r="17" spans="1:15" ht="12.75">
      <c r="A17" s="224"/>
      <c r="B17" s="25">
        <v>2</v>
      </c>
      <c r="C17" s="173">
        <v>30</v>
      </c>
      <c r="D17" s="174">
        <v>34</v>
      </c>
      <c r="E17" s="9">
        <f t="shared" si="0"/>
        <v>467</v>
      </c>
      <c r="F17" s="174"/>
      <c r="G17" s="187"/>
      <c r="I17" s="224"/>
      <c r="J17" s="25">
        <v>2</v>
      </c>
      <c r="K17" s="173">
        <v>27</v>
      </c>
      <c r="L17" s="174">
        <v>24</v>
      </c>
      <c r="M17" s="9">
        <f t="shared" si="1"/>
        <v>477</v>
      </c>
      <c r="N17" s="174">
        <v>1</v>
      </c>
      <c r="O17" s="187"/>
    </row>
    <row r="18" spans="1:15" ht="12.75">
      <c r="A18" s="224"/>
      <c r="B18" s="25">
        <v>3</v>
      </c>
      <c r="C18" s="173">
        <v>30</v>
      </c>
      <c r="D18" s="174"/>
      <c r="E18" s="9">
        <f t="shared" si="0"/>
        <v>501</v>
      </c>
      <c r="F18" s="174">
        <v>1</v>
      </c>
      <c r="G18" s="187"/>
      <c r="I18" s="224"/>
      <c r="J18" s="25">
        <v>3</v>
      </c>
      <c r="K18" s="173">
        <v>30</v>
      </c>
      <c r="L18" s="174">
        <v>4</v>
      </c>
      <c r="M18" s="9">
        <f t="shared" si="1"/>
        <v>497</v>
      </c>
      <c r="N18" s="174">
        <v>2</v>
      </c>
      <c r="O18" s="187"/>
    </row>
    <row r="19" spans="1:15" ht="12.75">
      <c r="A19" s="224"/>
      <c r="B19" s="25">
        <v>4</v>
      </c>
      <c r="C19" s="173">
        <v>24</v>
      </c>
      <c r="D19" s="174">
        <v>146</v>
      </c>
      <c r="E19" s="9">
        <f t="shared" si="0"/>
        <v>355</v>
      </c>
      <c r="F19" s="174"/>
      <c r="G19" s="187"/>
      <c r="I19" s="224"/>
      <c r="J19" s="25">
        <v>4</v>
      </c>
      <c r="K19" s="173">
        <v>24</v>
      </c>
      <c r="L19" s="174"/>
      <c r="M19" s="9">
        <f t="shared" si="1"/>
        <v>501</v>
      </c>
      <c r="N19" s="174"/>
      <c r="O19" s="187"/>
    </row>
    <row r="20" spans="1:15" ht="13.5" thickBot="1">
      <c r="A20" s="224"/>
      <c r="B20" s="25">
        <v>5</v>
      </c>
      <c r="C20" s="175">
        <v>31</v>
      </c>
      <c r="D20" s="176"/>
      <c r="E20" s="14">
        <f t="shared" si="0"/>
        <v>501</v>
      </c>
      <c r="F20" s="176">
        <v>1</v>
      </c>
      <c r="G20" s="188"/>
      <c r="I20" s="224"/>
      <c r="J20" s="25">
        <v>5</v>
      </c>
      <c r="K20" s="175">
        <v>24</v>
      </c>
      <c r="L20" s="176"/>
      <c r="M20" s="14">
        <f t="shared" si="1"/>
        <v>501</v>
      </c>
      <c r="N20" s="176"/>
      <c r="O20" s="188"/>
    </row>
    <row r="21" spans="1:15" ht="12.75">
      <c r="A21" s="223" t="s">
        <v>27</v>
      </c>
      <c r="B21" s="16">
        <v>1</v>
      </c>
      <c r="C21" s="171">
        <v>23</v>
      </c>
      <c r="D21" s="172"/>
      <c r="E21" s="15">
        <f t="shared" si="0"/>
        <v>501</v>
      </c>
      <c r="F21" s="172">
        <v>1</v>
      </c>
      <c r="G21" s="186"/>
      <c r="I21" s="223" t="s">
        <v>27</v>
      </c>
      <c r="J21" s="16">
        <v>1</v>
      </c>
      <c r="K21" s="171">
        <v>20</v>
      </c>
      <c r="L21" s="172"/>
      <c r="M21" s="15">
        <f t="shared" si="1"/>
        <v>501</v>
      </c>
      <c r="N21" s="172">
        <v>2</v>
      </c>
      <c r="O21" s="186"/>
    </row>
    <row r="22" spans="1:15" ht="12.75">
      <c r="A22" s="224"/>
      <c r="B22" s="25">
        <v>2</v>
      </c>
      <c r="C22" s="173">
        <v>18</v>
      </c>
      <c r="D22" s="174">
        <v>217</v>
      </c>
      <c r="E22" s="9">
        <f t="shared" si="0"/>
        <v>284</v>
      </c>
      <c r="F22" s="174">
        <v>1</v>
      </c>
      <c r="G22" s="187"/>
      <c r="I22" s="224"/>
      <c r="J22" s="25">
        <v>2</v>
      </c>
      <c r="K22" s="173">
        <v>33</v>
      </c>
      <c r="L22" s="174">
        <v>8</v>
      </c>
      <c r="M22" s="9">
        <f t="shared" si="1"/>
        <v>493</v>
      </c>
      <c r="N22" s="174">
        <v>1</v>
      </c>
      <c r="O22" s="187"/>
    </row>
    <row r="23" spans="1:15" ht="12.75">
      <c r="A23" s="224"/>
      <c r="B23" s="25">
        <v>3</v>
      </c>
      <c r="C23" s="173">
        <v>27</v>
      </c>
      <c r="D23" s="174">
        <v>57</v>
      </c>
      <c r="E23" s="9">
        <f t="shared" si="0"/>
        <v>444</v>
      </c>
      <c r="F23" s="174"/>
      <c r="G23" s="187"/>
      <c r="I23" s="224"/>
      <c r="J23" s="25">
        <v>3</v>
      </c>
      <c r="K23" s="173">
        <v>24</v>
      </c>
      <c r="L23" s="174">
        <v>52</v>
      </c>
      <c r="M23" s="9">
        <f t="shared" si="1"/>
        <v>449</v>
      </c>
      <c r="N23" s="174">
        <v>1</v>
      </c>
      <c r="O23" s="187"/>
    </row>
    <row r="24" spans="1:15" ht="12.75">
      <c r="A24" s="224"/>
      <c r="B24" s="25">
        <v>4</v>
      </c>
      <c r="C24" s="173">
        <v>24</v>
      </c>
      <c r="D24" s="174">
        <v>8</v>
      </c>
      <c r="E24" s="9">
        <f t="shared" si="0"/>
        <v>493</v>
      </c>
      <c r="F24" s="174">
        <v>2</v>
      </c>
      <c r="G24" s="187"/>
      <c r="I24" s="224"/>
      <c r="J24" s="25">
        <v>4</v>
      </c>
      <c r="K24" s="173">
        <v>15</v>
      </c>
      <c r="L24" s="174">
        <v>159</v>
      </c>
      <c r="M24" s="9">
        <f t="shared" si="1"/>
        <v>342</v>
      </c>
      <c r="N24" s="174">
        <v>1</v>
      </c>
      <c r="O24" s="187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442</v>
      </c>
      <c r="D26" s="19">
        <f>SUM(D6:D25)</f>
        <v>816</v>
      </c>
      <c r="E26" s="19">
        <f>SUM(E6:E25)</f>
        <v>7200</v>
      </c>
      <c r="F26" s="19">
        <f>SUM(F6:F25)</f>
        <v>10</v>
      </c>
      <c r="G26" s="20">
        <f>SUM(G6:G25)</f>
        <v>0</v>
      </c>
      <c r="I26" s="29"/>
      <c r="J26" s="31" t="s">
        <v>44</v>
      </c>
      <c r="K26" s="30">
        <f>SUM(K6:K25)</f>
        <v>436</v>
      </c>
      <c r="L26" s="19">
        <f>SUM(L6:L25)</f>
        <v>635</v>
      </c>
      <c r="M26" s="19">
        <f>SUM(M6:M25)</f>
        <v>7882</v>
      </c>
      <c r="N26" s="19">
        <f>SUM(N6:N25)</f>
        <v>16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87</v>
      </c>
      <c r="D28" s="22"/>
      <c r="E28" s="23"/>
      <c r="F28" s="66" t="s">
        <v>49</v>
      </c>
      <c r="G28" s="202">
        <v>0</v>
      </c>
      <c r="H28" s="63"/>
      <c r="I28" s="226" t="s">
        <v>3</v>
      </c>
      <c r="J28" s="227"/>
      <c r="K28" s="199" t="s">
        <v>123</v>
      </c>
      <c r="L28" s="22"/>
      <c r="M28" s="23"/>
      <c r="N28" s="66" t="s">
        <v>49</v>
      </c>
      <c r="O28" s="202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>
        <v>24</v>
      </c>
      <c r="D30" s="172"/>
      <c r="E30" s="15">
        <f aca="true" t="shared" si="2" ref="E30:E49">IF(C30=0,0,501-D30)</f>
        <v>501</v>
      </c>
      <c r="F30" s="172">
        <v>2</v>
      </c>
      <c r="G30" s="186"/>
      <c r="I30" s="224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6"/>
    </row>
    <row r="31" spans="1:15" ht="12.75">
      <c r="A31" s="224"/>
      <c r="B31" s="25">
        <v>2</v>
      </c>
      <c r="C31" s="173">
        <v>39</v>
      </c>
      <c r="D31" s="174">
        <v>8</v>
      </c>
      <c r="E31" s="9">
        <f t="shared" si="2"/>
        <v>493</v>
      </c>
      <c r="F31" s="174">
        <v>1</v>
      </c>
      <c r="G31" s="187"/>
      <c r="I31" s="224"/>
      <c r="J31" s="25">
        <v>2</v>
      </c>
      <c r="K31" s="173"/>
      <c r="L31" s="174"/>
      <c r="M31" s="9">
        <f t="shared" si="3"/>
        <v>0</v>
      </c>
      <c r="N31" s="174"/>
      <c r="O31" s="187"/>
    </row>
    <row r="32" spans="1:15" ht="12.75">
      <c r="A32" s="224"/>
      <c r="B32" s="25">
        <v>3</v>
      </c>
      <c r="C32" s="173">
        <v>27</v>
      </c>
      <c r="D32" s="174">
        <v>106</v>
      </c>
      <c r="E32" s="9">
        <f t="shared" si="2"/>
        <v>395</v>
      </c>
      <c r="F32" s="174">
        <v>1</v>
      </c>
      <c r="G32" s="187"/>
      <c r="I32" s="224"/>
      <c r="J32" s="25">
        <v>3</v>
      </c>
      <c r="K32" s="173"/>
      <c r="L32" s="174"/>
      <c r="M32" s="9">
        <f t="shared" si="3"/>
        <v>0</v>
      </c>
      <c r="N32" s="174"/>
      <c r="O32" s="187"/>
    </row>
    <row r="33" spans="1:15" ht="12.75">
      <c r="A33" s="224"/>
      <c r="B33" s="25">
        <v>4</v>
      </c>
      <c r="C33" s="173">
        <v>24</v>
      </c>
      <c r="D33" s="174"/>
      <c r="E33" s="9">
        <f t="shared" si="2"/>
        <v>501</v>
      </c>
      <c r="F33" s="174">
        <v>1</v>
      </c>
      <c r="G33" s="187"/>
      <c r="I33" s="224"/>
      <c r="J33" s="25">
        <v>4</v>
      </c>
      <c r="K33" s="173"/>
      <c r="L33" s="174"/>
      <c r="M33" s="9">
        <f t="shared" si="3"/>
        <v>0</v>
      </c>
      <c r="N33" s="174"/>
      <c r="O33" s="187"/>
    </row>
    <row r="34" spans="1:15" ht="13.5" thickBot="1">
      <c r="A34" s="224"/>
      <c r="B34" s="25">
        <v>5</v>
      </c>
      <c r="C34" s="175">
        <v>30</v>
      </c>
      <c r="D34" s="176">
        <v>40</v>
      </c>
      <c r="E34" s="14">
        <f t="shared" si="2"/>
        <v>461</v>
      </c>
      <c r="F34" s="176"/>
      <c r="G34" s="188"/>
      <c r="I34" s="224"/>
      <c r="J34" s="25">
        <v>5</v>
      </c>
      <c r="K34" s="175"/>
      <c r="L34" s="176"/>
      <c r="M34" s="14">
        <f t="shared" si="3"/>
        <v>0</v>
      </c>
      <c r="N34" s="176"/>
      <c r="O34" s="188"/>
    </row>
    <row r="35" spans="1:15" ht="12.75" customHeight="1">
      <c r="A35" s="223" t="s">
        <v>25</v>
      </c>
      <c r="B35" s="16">
        <v>1</v>
      </c>
      <c r="C35" s="171">
        <v>30</v>
      </c>
      <c r="D35" s="172"/>
      <c r="E35" s="15">
        <f t="shared" si="2"/>
        <v>501</v>
      </c>
      <c r="F35" s="172"/>
      <c r="G35" s="186"/>
      <c r="I35" s="223" t="s">
        <v>25</v>
      </c>
      <c r="J35" s="16">
        <v>1</v>
      </c>
      <c r="K35" s="171"/>
      <c r="L35" s="172"/>
      <c r="M35" s="15">
        <f t="shared" si="3"/>
        <v>0</v>
      </c>
      <c r="N35" s="172"/>
      <c r="O35" s="186"/>
    </row>
    <row r="36" spans="1:15" ht="12.75">
      <c r="A36" s="224"/>
      <c r="B36" s="25">
        <v>2</v>
      </c>
      <c r="C36" s="173">
        <v>30</v>
      </c>
      <c r="D36" s="174">
        <v>60</v>
      </c>
      <c r="E36" s="9">
        <f t="shared" si="2"/>
        <v>441</v>
      </c>
      <c r="F36" s="174"/>
      <c r="G36" s="187"/>
      <c r="I36" s="224"/>
      <c r="J36" s="25">
        <v>2</v>
      </c>
      <c r="K36" s="173"/>
      <c r="L36" s="174"/>
      <c r="M36" s="9">
        <f t="shared" si="3"/>
        <v>0</v>
      </c>
      <c r="N36" s="174"/>
      <c r="O36" s="187"/>
    </row>
    <row r="37" spans="1:15" ht="12.75">
      <c r="A37" s="224"/>
      <c r="B37" s="25">
        <v>3</v>
      </c>
      <c r="C37" s="173">
        <v>27</v>
      </c>
      <c r="D37" s="174">
        <v>16</v>
      </c>
      <c r="E37" s="9">
        <f t="shared" si="2"/>
        <v>485</v>
      </c>
      <c r="F37" s="174">
        <v>1</v>
      </c>
      <c r="G37" s="187"/>
      <c r="I37" s="224"/>
      <c r="J37" s="25">
        <v>3</v>
      </c>
      <c r="K37" s="173"/>
      <c r="L37" s="174"/>
      <c r="M37" s="9">
        <f t="shared" si="3"/>
        <v>0</v>
      </c>
      <c r="N37" s="174"/>
      <c r="O37" s="187"/>
    </row>
    <row r="38" spans="1:15" ht="12.75">
      <c r="A38" s="224"/>
      <c r="B38" s="25">
        <v>4</v>
      </c>
      <c r="C38" s="173">
        <v>30</v>
      </c>
      <c r="D38" s="174"/>
      <c r="E38" s="9">
        <f t="shared" si="2"/>
        <v>501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>
        <v>30</v>
      </c>
      <c r="D39" s="176">
        <v>10</v>
      </c>
      <c r="E39" s="14">
        <f t="shared" si="2"/>
        <v>491</v>
      </c>
      <c r="F39" s="176">
        <v>2</v>
      </c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>
        <v>21</v>
      </c>
      <c r="D40" s="172">
        <v>118</v>
      </c>
      <c r="E40" s="15">
        <f t="shared" si="2"/>
        <v>383</v>
      </c>
      <c r="F40" s="172"/>
      <c r="G40" s="186"/>
      <c r="I40" s="223" t="s">
        <v>26</v>
      </c>
      <c r="J40" s="16">
        <v>1</v>
      </c>
      <c r="K40" s="171"/>
      <c r="L40" s="172"/>
      <c r="M40" s="15">
        <f t="shared" si="3"/>
        <v>0</v>
      </c>
      <c r="N40" s="172"/>
      <c r="O40" s="186"/>
    </row>
    <row r="41" spans="1:15" ht="12.75">
      <c r="A41" s="224"/>
      <c r="B41" s="25">
        <v>2</v>
      </c>
      <c r="C41" s="173">
        <v>21</v>
      </c>
      <c r="D41" s="174">
        <v>164</v>
      </c>
      <c r="E41" s="9">
        <f t="shared" si="2"/>
        <v>337</v>
      </c>
      <c r="F41" s="174">
        <v>1</v>
      </c>
      <c r="G41" s="187"/>
      <c r="I41" s="224"/>
      <c r="J41" s="25">
        <v>2</v>
      </c>
      <c r="K41" s="173"/>
      <c r="L41" s="174"/>
      <c r="M41" s="9">
        <f t="shared" si="3"/>
        <v>0</v>
      </c>
      <c r="N41" s="174"/>
      <c r="O41" s="187"/>
    </row>
    <row r="42" spans="1:15" ht="12.75">
      <c r="A42" s="224"/>
      <c r="B42" s="25">
        <v>3</v>
      </c>
      <c r="C42" s="173">
        <v>28</v>
      </c>
      <c r="D42" s="174"/>
      <c r="E42" s="9">
        <f t="shared" si="2"/>
        <v>501</v>
      </c>
      <c r="F42" s="174">
        <v>1</v>
      </c>
      <c r="G42" s="187"/>
      <c r="I42" s="224"/>
      <c r="J42" s="25">
        <v>3</v>
      </c>
      <c r="K42" s="173"/>
      <c r="L42" s="174"/>
      <c r="M42" s="9">
        <f t="shared" si="3"/>
        <v>0</v>
      </c>
      <c r="N42" s="174"/>
      <c r="O42" s="187"/>
    </row>
    <row r="43" spans="1:15" ht="12.75">
      <c r="A43" s="224"/>
      <c r="B43" s="25">
        <v>4</v>
      </c>
      <c r="C43" s="173">
        <v>36</v>
      </c>
      <c r="D43" s="174">
        <v>10</v>
      </c>
      <c r="E43" s="9">
        <f t="shared" si="2"/>
        <v>491</v>
      </c>
      <c r="F43" s="174"/>
      <c r="G43" s="187"/>
      <c r="I43" s="224"/>
      <c r="J43" s="25">
        <v>4</v>
      </c>
      <c r="K43" s="173"/>
      <c r="L43" s="174"/>
      <c r="M43" s="9">
        <f t="shared" si="3"/>
        <v>0</v>
      </c>
      <c r="N43" s="174"/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/>
      <c r="L44" s="176"/>
      <c r="M44" s="14">
        <f t="shared" si="3"/>
        <v>0</v>
      </c>
      <c r="N44" s="176"/>
      <c r="O44" s="188"/>
    </row>
    <row r="45" spans="1:15" ht="12.75" customHeight="1">
      <c r="A45" s="223" t="s">
        <v>27</v>
      </c>
      <c r="B45" s="16">
        <v>1</v>
      </c>
      <c r="C45" s="171">
        <v>29</v>
      </c>
      <c r="D45" s="172"/>
      <c r="E45" s="15">
        <f t="shared" si="2"/>
        <v>501</v>
      </c>
      <c r="F45" s="172">
        <v>1</v>
      </c>
      <c r="G45" s="186"/>
      <c r="I45" s="223" t="s">
        <v>27</v>
      </c>
      <c r="J45" s="16">
        <v>1</v>
      </c>
      <c r="K45" s="171"/>
      <c r="L45" s="172"/>
      <c r="M45" s="15">
        <f t="shared" si="3"/>
        <v>0</v>
      </c>
      <c r="N45" s="172"/>
      <c r="O45" s="186"/>
    </row>
    <row r="46" spans="1:15" ht="12.75">
      <c r="A46" s="224"/>
      <c r="B46" s="25">
        <v>2</v>
      </c>
      <c r="C46" s="173">
        <v>64</v>
      </c>
      <c r="D46" s="174"/>
      <c r="E46" s="9">
        <f t="shared" si="2"/>
        <v>501</v>
      </c>
      <c r="F46" s="174">
        <v>2</v>
      </c>
      <c r="G46" s="187"/>
      <c r="I46" s="224"/>
      <c r="J46" s="25">
        <v>2</v>
      </c>
      <c r="K46" s="173"/>
      <c r="L46" s="174"/>
      <c r="M46" s="9">
        <f t="shared" si="3"/>
        <v>0</v>
      </c>
      <c r="N46" s="174"/>
      <c r="O46" s="187"/>
    </row>
    <row r="47" spans="1:15" ht="12.75">
      <c r="A47" s="224"/>
      <c r="B47" s="25">
        <v>3</v>
      </c>
      <c r="C47" s="173">
        <v>36</v>
      </c>
      <c r="D47" s="174">
        <v>15</v>
      </c>
      <c r="E47" s="9">
        <f t="shared" si="2"/>
        <v>486</v>
      </c>
      <c r="F47" s="174">
        <v>1</v>
      </c>
      <c r="G47" s="187"/>
      <c r="I47" s="224"/>
      <c r="J47" s="25">
        <v>3</v>
      </c>
      <c r="K47" s="173"/>
      <c r="L47" s="174"/>
      <c r="M47" s="9">
        <f t="shared" si="3"/>
        <v>0</v>
      </c>
      <c r="N47" s="174"/>
      <c r="O47" s="187"/>
    </row>
    <row r="48" spans="1:15" ht="12.75">
      <c r="A48" s="224"/>
      <c r="B48" s="25">
        <v>4</v>
      </c>
      <c r="C48" s="173">
        <v>24</v>
      </c>
      <c r="D48" s="174">
        <v>109</v>
      </c>
      <c r="E48" s="9">
        <f t="shared" si="2"/>
        <v>392</v>
      </c>
      <c r="F48" s="174"/>
      <c r="G48" s="187"/>
      <c r="I48" s="224"/>
      <c r="J48" s="25">
        <v>4</v>
      </c>
      <c r="K48" s="173"/>
      <c r="L48" s="174"/>
      <c r="M48" s="9">
        <f t="shared" si="3"/>
        <v>0</v>
      </c>
      <c r="N48" s="174"/>
      <c r="O48" s="187"/>
    </row>
    <row r="49" spans="1:15" ht="13.5" thickBot="1">
      <c r="A49" s="225"/>
      <c r="B49" s="26">
        <v>5</v>
      </c>
      <c r="C49" s="177">
        <v>18</v>
      </c>
      <c r="D49" s="178">
        <v>249</v>
      </c>
      <c r="E49" s="10">
        <f t="shared" si="2"/>
        <v>252</v>
      </c>
      <c r="F49" s="178"/>
      <c r="G49" s="189"/>
      <c r="I49" s="225"/>
      <c r="J49" s="26">
        <v>5</v>
      </c>
      <c r="K49" s="177"/>
      <c r="L49" s="178"/>
      <c r="M49" s="10">
        <f t="shared" si="3"/>
        <v>0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568</v>
      </c>
      <c r="D50" s="19">
        <f>SUM(D30:D49)</f>
        <v>905</v>
      </c>
      <c r="E50" s="19">
        <f>SUM(E30:E49)</f>
        <v>8614</v>
      </c>
      <c r="F50" s="19">
        <f>SUM(F30:F49)</f>
        <v>14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54</v>
      </c>
      <c r="D52" s="22"/>
      <c r="E52" s="23"/>
      <c r="F52" s="66" t="s">
        <v>49</v>
      </c>
      <c r="G52" s="202"/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6"/>
      <c r="I54" s="224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6"/>
    </row>
    <row r="55" spans="1:15" ht="12.75">
      <c r="A55" s="224"/>
      <c r="B55" s="25">
        <v>2</v>
      </c>
      <c r="C55" s="173"/>
      <c r="D55" s="174"/>
      <c r="E55" s="9">
        <f t="shared" si="4"/>
        <v>0</v>
      </c>
      <c r="F55" s="174"/>
      <c r="G55" s="187"/>
      <c r="I55" s="224"/>
      <c r="J55" s="25">
        <v>2</v>
      </c>
      <c r="K55" s="173"/>
      <c r="L55" s="174"/>
      <c r="M55" s="9">
        <f t="shared" si="5"/>
        <v>0</v>
      </c>
      <c r="N55" s="174"/>
      <c r="O55" s="187"/>
    </row>
    <row r="56" spans="1:15" ht="12.75">
      <c r="A56" s="224"/>
      <c r="B56" s="25">
        <v>3</v>
      </c>
      <c r="C56" s="173"/>
      <c r="D56" s="174"/>
      <c r="E56" s="9">
        <f t="shared" si="4"/>
        <v>0</v>
      </c>
      <c r="F56" s="174"/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/>
      <c r="D57" s="174"/>
      <c r="E57" s="9">
        <f t="shared" si="4"/>
        <v>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/>
      <c r="D59" s="172"/>
      <c r="E59" s="15">
        <f t="shared" si="4"/>
        <v>0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/>
      <c r="D60" s="174"/>
      <c r="E60" s="9">
        <f t="shared" si="4"/>
        <v>0</v>
      </c>
      <c r="F60" s="174"/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/>
      <c r="D61" s="174"/>
      <c r="E61" s="9">
        <f t="shared" si="4"/>
        <v>0</v>
      </c>
      <c r="F61" s="174"/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/>
      <c r="D64" s="172"/>
      <c r="E64" s="15">
        <f t="shared" si="4"/>
        <v>0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/>
      <c r="D65" s="174"/>
      <c r="E65" s="9">
        <f t="shared" si="4"/>
        <v>0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/>
      <c r="D66" s="174"/>
      <c r="E66" s="9">
        <f t="shared" si="4"/>
        <v>0</v>
      </c>
      <c r="F66" s="174"/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/>
      <c r="D67" s="174"/>
      <c r="E67" s="9">
        <f t="shared" si="4"/>
        <v>0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/>
      <c r="D69" s="172"/>
      <c r="E69" s="15">
        <f t="shared" si="4"/>
        <v>0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/>
      <c r="D70" s="174"/>
      <c r="E70" s="9">
        <f t="shared" si="4"/>
        <v>0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/>
      <c r="D71" s="174"/>
      <c r="E71" s="9">
        <f t="shared" si="4"/>
        <v>0</v>
      </c>
      <c r="F71" s="174"/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/>
      <c r="D72" s="174"/>
      <c r="E72" s="9">
        <f t="shared" si="4"/>
        <v>0</v>
      </c>
      <c r="F72" s="174"/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56</v>
      </c>
      <c r="E1" s="47"/>
      <c r="F1" s="47"/>
      <c r="G1" s="146" t="s">
        <v>85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4" t="s">
        <v>99</v>
      </c>
      <c r="E2" s="50"/>
      <c r="F2" s="50"/>
      <c r="G2" s="201" t="s">
        <v>57</v>
      </c>
      <c r="H2" s="59"/>
      <c r="I2" s="50"/>
      <c r="J2" s="50"/>
      <c r="K2" s="50"/>
      <c r="L2" s="205"/>
      <c r="M2" s="206"/>
      <c r="N2" s="206">
        <v>1</v>
      </c>
      <c r="O2" s="207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6" t="s">
        <v>3</v>
      </c>
      <c r="B4" s="227"/>
      <c r="C4" s="199" t="s">
        <v>100</v>
      </c>
      <c r="D4" s="22"/>
      <c r="E4" s="23"/>
      <c r="F4" s="65" t="s">
        <v>49</v>
      </c>
      <c r="G4" s="190"/>
      <c r="H4" s="61"/>
      <c r="I4" s="226" t="s">
        <v>3</v>
      </c>
      <c r="J4" s="227"/>
      <c r="K4" s="199" t="s">
        <v>101</v>
      </c>
      <c r="L4" s="22"/>
      <c r="M4" s="23"/>
      <c r="N4" s="65" t="s">
        <v>49</v>
      </c>
      <c r="O4" s="190">
        <v>2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4" t="s">
        <v>24</v>
      </c>
      <c r="B6" s="25">
        <v>1</v>
      </c>
      <c r="C6" s="171"/>
      <c r="D6" s="172"/>
      <c r="E6" s="15">
        <f>IF(C6=0,0,501-D6)</f>
        <v>0</v>
      </c>
      <c r="F6" s="172"/>
      <c r="G6" s="186"/>
      <c r="I6" s="224" t="s">
        <v>24</v>
      </c>
      <c r="J6" s="25">
        <v>1</v>
      </c>
      <c r="K6" s="171">
        <v>40</v>
      </c>
      <c r="L6" s="172"/>
      <c r="M6" s="15">
        <f>IF(K6=0,0,501-L6)</f>
        <v>501</v>
      </c>
      <c r="N6" s="172"/>
      <c r="O6" s="186"/>
    </row>
    <row r="7" spans="1:15" ht="12.75">
      <c r="A7" s="224"/>
      <c r="B7" s="25">
        <v>2</v>
      </c>
      <c r="C7" s="173"/>
      <c r="D7" s="174"/>
      <c r="E7" s="9">
        <f aca="true" t="shared" si="0" ref="E7:E25">IF(C7=0,0,501-D7)</f>
        <v>0</v>
      </c>
      <c r="F7" s="174"/>
      <c r="G7" s="187"/>
      <c r="I7" s="224"/>
      <c r="J7" s="25">
        <v>2</v>
      </c>
      <c r="K7" s="173">
        <v>22</v>
      </c>
      <c r="L7" s="174"/>
      <c r="M7" s="9">
        <f aca="true" t="shared" si="1" ref="M7:M25">IF(K7=0,0,501-L7)</f>
        <v>501</v>
      </c>
      <c r="N7" s="174">
        <v>1</v>
      </c>
      <c r="O7" s="187"/>
    </row>
    <row r="8" spans="1:15" ht="12.75">
      <c r="A8" s="224"/>
      <c r="B8" s="25">
        <v>3</v>
      </c>
      <c r="C8" s="173"/>
      <c r="D8" s="174"/>
      <c r="E8" s="9">
        <f t="shared" si="0"/>
        <v>0</v>
      </c>
      <c r="F8" s="174"/>
      <c r="G8" s="187"/>
      <c r="I8" s="224"/>
      <c r="J8" s="25">
        <v>3</v>
      </c>
      <c r="K8" s="173">
        <v>29</v>
      </c>
      <c r="L8" s="174"/>
      <c r="M8" s="9">
        <f t="shared" si="1"/>
        <v>501</v>
      </c>
      <c r="N8" s="174">
        <v>1</v>
      </c>
      <c r="O8" s="187"/>
    </row>
    <row r="9" spans="1:15" ht="12.75">
      <c r="A9" s="224"/>
      <c r="B9" s="25">
        <v>4</v>
      </c>
      <c r="C9" s="173"/>
      <c r="D9" s="174"/>
      <c r="E9" s="9">
        <f t="shared" si="0"/>
        <v>0</v>
      </c>
      <c r="F9" s="174"/>
      <c r="G9" s="187"/>
      <c r="I9" s="224"/>
      <c r="J9" s="25">
        <v>4</v>
      </c>
      <c r="K9" s="173"/>
      <c r="L9" s="174"/>
      <c r="M9" s="9">
        <f t="shared" si="1"/>
        <v>0</v>
      </c>
      <c r="N9" s="174"/>
      <c r="O9" s="187"/>
    </row>
    <row r="10" spans="1:15" ht="13.5" thickBot="1">
      <c r="A10" s="224"/>
      <c r="B10" s="25">
        <v>5</v>
      </c>
      <c r="C10" s="175"/>
      <c r="D10" s="176"/>
      <c r="E10" s="14">
        <f t="shared" si="0"/>
        <v>0</v>
      </c>
      <c r="F10" s="176"/>
      <c r="G10" s="188"/>
      <c r="I10" s="224"/>
      <c r="J10" s="25">
        <v>5</v>
      </c>
      <c r="K10" s="175"/>
      <c r="L10" s="176"/>
      <c r="M10" s="14">
        <f t="shared" si="1"/>
        <v>0</v>
      </c>
      <c r="N10" s="176"/>
      <c r="O10" s="188"/>
    </row>
    <row r="11" spans="1:15" ht="12.75">
      <c r="A11" s="223" t="s">
        <v>25</v>
      </c>
      <c r="B11" s="16">
        <v>1</v>
      </c>
      <c r="C11" s="171"/>
      <c r="D11" s="172"/>
      <c r="E11" s="15">
        <f t="shared" si="0"/>
        <v>0</v>
      </c>
      <c r="F11" s="172"/>
      <c r="G11" s="186"/>
      <c r="I11" s="223" t="s">
        <v>25</v>
      </c>
      <c r="J11" s="16">
        <v>1</v>
      </c>
      <c r="K11" s="208">
        <v>27</v>
      </c>
      <c r="L11" s="172"/>
      <c r="M11" s="15">
        <f t="shared" si="1"/>
        <v>501</v>
      </c>
      <c r="N11" s="172">
        <v>1</v>
      </c>
      <c r="O11" s="186"/>
    </row>
    <row r="12" spans="1:15" ht="12.75">
      <c r="A12" s="224"/>
      <c r="B12" s="25">
        <v>2</v>
      </c>
      <c r="C12" s="173"/>
      <c r="D12" s="174"/>
      <c r="E12" s="9">
        <f t="shared" si="0"/>
        <v>0</v>
      </c>
      <c r="F12" s="174"/>
      <c r="G12" s="187"/>
      <c r="I12" s="224"/>
      <c r="J12" s="25">
        <v>2</v>
      </c>
      <c r="K12" s="173">
        <v>33</v>
      </c>
      <c r="L12" s="174"/>
      <c r="M12" s="9">
        <f t="shared" si="1"/>
        <v>501</v>
      </c>
      <c r="N12" s="174"/>
      <c r="O12" s="187"/>
    </row>
    <row r="13" spans="1:15" ht="12.75">
      <c r="A13" s="224"/>
      <c r="B13" s="25">
        <v>3</v>
      </c>
      <c r="C13" s="173"/>
      <c r="D13" s="174"/>
      <c r="E13" s="9">
        <f t="shared" si="0"/>
        <v>0</v>
      </c>
      <c r="F13" s="174"/>
      <c r="G13" s="187"/>
      <c r="I13" s="224"/>
      <c r="J13" s="25">
        <v>3</v>
      </c>
      <c r="K13" s="173">
        <v>30</v>
      </c>
      <c r="L13" s="174">
        <v>2</v>
      </c>
      <c r="M13" s="9">
        <f t="shared" si="1"/>
        <v>499</v>
      </c>
      <c r="N13" s="174">
        <v>2</v>
      </c>
      <c r="O13" s="187"/>
    </row>
    <row r="14" spans="1:15" ht="12.75">
      <c r="A14" s="224"/>
      <c r="B14" s="25">
        <v>4</v>
      </c>
      <c r="C14" s="173"/>
      <c r="D14" s="174"/>
      <c r="E14" s="9">
        <f t="shared" si="0"/>
        <v>0</v>
      </c>
      <c r="F14" s="174"/>
      <c r="G14" s="187"/>
      <c r="I14" s="224"/>
      <c r="J14" s="25">
        <v>4</v>
      </c>
      <c r="K14" s="173">
        <v>21</v>
      </c>
      <c r="L14" s="174">
        <v>25</v>
      </c>
      <c r="M14" s="9">
        <f t="shared" si="1"/>
        <v>476</v>
      </c>
      <c r="N14" s="174">
        <v>2</v>
      </c>
      <c r="O14" s="187"/>
    </row>
    <row r="15" spans="1:15" ht="13.5" thickBot="1">
      <c r="A15" s="224"/>
      <c r="B15" s="25">
        <v>5</v>
      </c>
      <c r="C15" s="175"/>
      <c r="D15" s="176"/>
      <c r="E15" s="14">
        <f t="shared" si="0"/>
        <v>0</v>
      </c>
      <c r="F15" s="176"/>
      <c r="G15" s="188"/>
      <c r="I15" s="224"/>
      <c r="J15" s="25">
        <v>5</v>
      </c>
      <c r="K15" s="175">
        <v>24</v>
      </c>
      <c r="L15" s="176"/>
      <c r="M15" s="14">
        <f t="shared" si="1"/>
        <v>501</v>
      </c>
      <c r="N15" s="176">
        <v>1</v>
      </c>
      <c r="O15" s="188"/>
    </row>
    <row r="16" spans="1:15" ht="12.75">
      <c r="A16" s="223" t="s">
        <v>26</v>
      </c>
      <c r="B16" s="16">
        <v>1</v>
      </c>
      <c r="C16" s="171"/>
      <c r="D16" s="172"/>
      <c r="E16" s="15">
        <f t="shared" si="0"/>
        <v>0</v>
      </c>
      <c r="F16" s="172"/>
      <c r="G16" s="186"/>
      <c r="I16" s="223" t="s">
        <v>26</v>
      </c>
      <c r="J16" s="16">
        <v>1</v>
      </c>
      <c r="K16" s="171">
        <v>24</v>
      </c>
      <c r="L16" s="172">
        <v>221</v>
      </c>
      <c r="M16" s="15">
        <f t="shared" si="1"/>
        <v>280</v>
      </c>
      <c r="N16" s="172"/>
      <c r="O16" s="186"/>
    </row>
    <row r="17" spans="1:15" ht="12.75">
      <c r="A17" s="224"/>
      <c r="B17" s="25">
        <v>2</v>
      </c>
      <c r="C17" s="173"/>
      <c r="D17" s="174"/>
      <c r="E17" s="9">
        <f t="shared" si="0"/>
        <v>0</v>
      </c>
      <c r="F17" s="174"/>
      <c r="G17" s="187"/>
      <c r="I17" s="224"/>
      <c r="J17" s="25">
        <v>2</v>
      </c>
      <c r="K17" s="173">
        <v>39</v>
      </c>
      <c r="L17" s="174"/>
      <c r="M17" s="9">
        <f t="shared" si="1"/>
        <v>501</v>
      </c>
      <c r="N17" s="174"/>
      <c r="O17" s="187"/>
    </row>
    <row r="18" spans="1:15" ht="12.75">
      <c r="A18" s="224"/>
      <c r="B18" s="25">
        <v>3</v>
      </c>
      <c r="C18" s="173"/>
      <c r="D18" s="174"/>
      <c r="E18" s="9">
        <f t="shared" si="0"/>
        <v>0</v>
      </c>
      <c r="F18" s="174"/>
      <c r="G18" s="187"/>
      <c r="I18" s="224"/>
      <c r="J18" s="25">
        <v>3</v>
      </c>
      <c r="K18" s="173">
        <v>27</v>
      </c>
      <c r="L18" s="174"/>
      <c r="M18" s="9">
        <f t="shared" si="1"/>
        <v>501</v>
      </c>
      <c r="N18" s="174">
        <v>1</v>
      </c>
      <c r="O18" s="187"/>
    </row>
    <row r="19" spans="1:15" ht="12.75">
      <c r="A19" s="224"/>
      <c r="B19" s="25">
        <v>4</v>
      </c>
      <c r="C19" s="173"/>
      <c r="D19" s="174"/>
      <c r="E19" s="9">
        <f t="shared" si="0"/>
        <v>0</v>
      </c>
      <c r="F19" s="174"/>
      <c r="G19" s="187"/>
      <c r="I19" s="224"/>
      <c r="J19" s="25">
        <v>4</v>
      </c>
      <c r="K19" s="173">
        <v>24</v>
      </c>
      <c r="L19" s="174">
        <v>97</v>
      </c>
      <c r="M19" s="9">
        <f t="shared" si="1"/>
        <v>404</v>
      </c>
      <c r="N19" s="174"/>
      <c r="O19" s="187"/>
    </row>
    <row r="20" spans="1:15" ht="13.5" thickBot="1">
      <c r="A20" s="224"/>
      <c r="B20" s="25">
        <v>5</v>
      </c>
      <c r="C20" s="175"/>
      <c r="D20" s="176"/>
      <c r="E20" s="14">
        <f t="shared" si="0"/>
        <v>0</v>
      </c>
      <c r="F20" s="176"/>
      <c r="G20" s="188"/>
      <c r="I20" s="224"/>
      <c r="J20" s="25">
        <v>5</v>
      </c>
      <c r="K20" s="175">
        <v>18</v>
      </c>
      <c r="L20" s="176">
        <v>117</v>
      </c>
      <c r="M20" s="14">
        <f t="shared" si="1"/>
        <v>384</v>
      </c>
      <c r="N20" s="176">
        <v>2</v>
      </c>
      <c r="O20" s="188"/>
    </row>
    <row r="21" spans="1:15" ht="12.75">
      <c r="A21" s="223" t="s">
        <v>27</v>
      </c>
      <c r="B21" s="16">
        <v>1</v>
      </c>
      <c r="C21" s="171"/>
      <c r="D21" s="172"/>
      <c r="E21" s="15">
        <f t="shared" si="0"/>
        <v>0</v>
      </c>
      <c r="F21" s="172"/>
      <c r="G21" s="186"/>
      <c r="I21" s="223" t="s">
        <v>27</v>
      </c>
      <c r="J21" s="16">
        <v>1</v>
      </c>
      <c r="K21" s="171">
        <v>37</v>
      </c>
      <c r="L21" s="172"/>
      <c r="M21" s="15">
        <f t="shared" si="1"/>
        <v>501</v>
      </c>
      <c r="N21" s="172">
        <v>1</v>
      </c>
      <c r="O21" s="186"/>
    </row>
    <row r="22" spans="1:15" ht="12.75">
      <c r="A22" s="224"/>
      <c r="B22" s="25">
        <v>2</v>
      </c>
      <c r="C22" s="173"/>
      <c r="D22" s="174"/>
      <c r="E22" s="9">
        <f t="shared" si="0"/>
        <v>0</v>
      </c>
      <c r="F22" s="174"/>
      <c r="G22" s="187"/>
      <c r="I22" s="224"/>
      <c r="J22" s="25">
        <v>2</v>
      </c>
      <c r="K22" s="173">
        <v>27</v>
      </c>
      <c r="L22" s="174">
        <v>16</v>
      </c>
      <c r="M22" s="9">
        <f t="shared" si="1"/>
        <v>485</v>
      </c>
      <c r="N22" s="174">
        <v>1</v>
      </c>
      <c r="O22" s="187"/>
    </row>
    <row r="23" spans="1:15" ht="12.75">
      <c r="A23" s="224"/>
      <c r="B23" s="25">
        <v>3</v>
      </c>
      <c r="C23" s="173"/>
      <c r="D23" s="174"/>
      <c r="E23" s="9">
        <f t="shared" si="0"/>
        <v>0</v>
      </c>
      <c r="F23" s="174"/>
      <c r="G23" s="187"/>
      <c r="I23" s="224"/>
      <c r="J23" s="25">
        <v>3</v>
      </c>
      <c r="K23" s="173">
        <v>21</v>
      </c>
      <c r="L23" s="174">
        <v>46</v>
      </c>
      <c r="M23" s="9">
        <f t="shared" si="1"/>
        <v>455</v>
      </c>
      <c r="N23" s="174">
        <v>2</v>
      </c>
      <c r="O23" s="187"/>
    </row>
    <row r="24" spans="1:15" ht="12.75">
      <c r="A24" s="224"/>
      <c r="B24" s="25">
        <v>4</v>
      </c>
      <c r="C24" s="173"/>
      <c r="D24" s="174"/>
      <c r="E24" s="9">
        <f t="shared" si="0"/>
        <v>0</v>
      </c>
      <c r="F24" s="174"/>
      <c r="G24" s="187"/>
      <c r="I24" s="224"/>
      <c r="J24" s="25">
        <v>4</v>
      </c>
      <c r="K24" s="173">
        <v>18</v>
      </c>
      <c r="L24" s="174">
        <v>74</v>
      </c>
      <c r="M24" s="9">
        <f t="shared" si="1"/>
        <v>427</v>
      </c>
      <c r="N24" s="174">
        <v>3</v>
      </c>
      <c r="O24" s="187"/>
    </row>
    <row r="25" spans="1:15" ht="13.5" thickBot="1">
      <c r="A25" s="225"/>
      <c r="B25" s="26">
        <v>5</v>
      </c>
      <c r="C25" s="177"/>
      <c r="D25" s="178"/>
      <c r="E25" s="10">
        <f t="shared" si="0"/>
        <v>0</v>
      </c>
      <c r="F25" s="178"/>
      <c r="G25" s="189"/>
      <c r="I25" s="225"/>
      <c r="J25" s="26">
        <v>5</v>
      </c>
      <c r="K25" s="177"/>
      <c r="L25" s="178"/>
      <c r="M25" s="10">
        <f t="shared" si="1"/>
        <v>0</v>
      </c>
      <c r="N25" s="178"/>
      <c r="O25" s="189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461</v>
      </c>
      <c r="L26" s="19">
        <f>SUM(L6:L25)</f>
        <v>598</v>
      </c>
      <c r="M26" s="19">
        <f>SUM(M6:M25)</f>
        <v>7919</v>
      </c>
      <c r="N26" s="19">
        <f>SUM(N6:N25)</f>
        <v>18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6" t="s">
        <v>3</v>
      </c>
      <c r="B28" s="227"/>
      <c r="C28" s="199" t="s">
        <v>99</v>
      </c>
      <c r="D28" s="22"/>
      <c r="E28" s="23"/>
      <c r="F28" s="66" t="s">
        <v>49</v>
      </c>
      <c r="G28" s="202"/>
      <c r="H28" s="63"/>
      <c r="I28" s="226" t="s">
        <v>3</v>
      </c>
      <c r="J28" s="227"/>
      <c r="K28" s="199" t="s">
        <v>121</v>
      </c>
      <c r="L28" s="22"/>
      <c r="M28" s="23"/>
      <c r="N28" s="66" t="s">
        <v>49</v>
      </c>
      <c r="O28" s="202">
        <v>0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4" t="s">
        <v>24</v>
      </c>
      <c r="B30" s="25">
        <v>1</v>
      </c>
      <c r="C30" s="171"/>
      <c r="D30" s="172"/>
      <c r="E30" s="15">
        <f>IF(C30=0,0,501-D30)</f>
        <v>0</v>
      </c>
      <c r="F30" s="172"/>
      <c r="G30" s="186"/>
      <c r="I30" s="224" t="s">
        <v>24</v>
      </c>
      <c r="J30" s="25">
        <v>1</v>
      </c>
      <c r="K30" s="171">
        <v>30</v>
      </c>
      <c r="L30" s="172">
        <v>119</v>
      </c>
      <c r="M30" s="15">
        <f>IF(K30=0,0,501-L30)</f>
        <v>382</v>
      </c>
      <c r="N30" s="172"/>
      <c r="O30" s="186"/>
    </row>
    <row r="31" spans="1:15" ht="12.75">
      <c r="A31" s="224"/>
      <c r="B31" s="25">
        <v>2</v>
      </c>
      <c r="C31" s="173"/>
      <c r="D31" s="174"/>
      <c r="E31" s="9">
        <f aca="true" t="shared" si="2" ref="E31:E49">IF(C31=0,0,501-D31)</f>
        <v>0</v>
      </c>
      <c r="F31" s="174"/>
      <c r="G31" s="187"/>
      <c r="I31" s="224"/>
      <c r="J31" s="25">
        <v>2</v>
      </c>
      <c r="K31" s="173">
        <v>27</v>
      </c>
      <c r="L31" s="174">
        <v>156</v>
      </c>
      <c r="M31" s="9">
        <f aca="true" t="shared" si="3" ref="M31:M49">IF(K31=0,0,501-L31)</f>
        <v>345</v>
      </c>
      <c r="N31" s="174"/>
      <c r="O31" s="187"/>
    </row>
    <row r="32" spans="1:15" ht="12.75">
      <c r="A32" s="224"/>
      <c r="B32" s="25">
        <v>3</v>
      </c>
      <c r="C32" s="173"/>
      <c r="D32" s="174"/>
      <c r="E32" s="9">
        <f t="shared" si="2"/>
        <v>0</v>
      </c>
      <c r="F32" s="174"/>
      <c r="G32" s="187"/>
      <c r="I32" s="224"/>
      <c r="J32" s="25">
        <v>3</v>
      </c>
      <c r="K32" s="173">
        <v>32</v>
      </c>
      <c r="L32" s="174"/>
      <c r="M32" s="9">
        <f t="shared" si="3"/>
        <v>501</v>
      </c>
      <c r="N32" s="174">
        <v>1</v>
      </c>
      <c r="O32" s="187"/>
    </row>
    <row r="33" spans="1:15" ht="12.75">
      <c r="A33" s="224"/>
      <c r="B33" s="25">
        <v>4</v>
      </c>
      <c r="C33" s="173"/>
      <c r="D33" s="174"/>
      <c r="E33" s="9">
        <f t="shared" si="2"/>
        <v>0</v>
      </c>
      <c r="F33" s="174"/>
      <c r="G33" s="187"/>
      <c r="I33" s="224"/>
      <c r="J33" s="25">
        <v>4</v>
      </c>
      <c r="K33" s="173">
        <v>47</v>
      </c>
      <c r="L33" s="174"/>
      <c r="M33" s="9">
        <f t="shared" si="3"/>
        <v>501</v>
      </c>
      <c r="N33" s="174">
        <v>1</v>
      </c>
      <c r="O33" s="187"/>
    </row>
    <row r="34" spans="1:15" ht="13.5" thickBot="1">
      <c r="A34" s="224"/>
      <c r="B34" s="25">
        <v>5</v>
      </c>
      <c r="C34" s="175"/>
      <c r="D34" s="176"/>
      <c r="E34" s="14">
        <f t="shared" si="2"/>
        <v>0</v>
      </c>
      <c r="F34" s="176"/>
      <c r="G34" s="188"/>
      <c r="I34" s="224"/>
      <c r="J34" s="25">
        <v>5</v>
      </c>
      <c r="K34" s="175">
        <v>30</v>
      </c>
      <c r="L34" s="176">
        <v>68</v>
      </c>
      <c r="M34" s="14">
        <f t="shared" si="3"/>
        <v>433</v>
      </c>
      <c r="N34" s="176"/>
      <c r="O34" s="188"/>
    </row>
    <row r="35" spans="1:15" ht="12.75" customHeight="1">
      <c r="A35" s="223" t="s">
        <v>25</v>
      </c>
      <c r="B35" s="16">
        <v>1</v>
      </c>
      <c r="C35" s="171"/>
      <c r="D35" s="172"/>
      <c r="E35" s="15">
        <f t="shared" si="2"/>
        <v>0</v>
      </c>
      <c r="F35" s="172"/>
      <c r="G35" s="186"/>
      <c r="I35" s="223" t="s">
        <v>25</v>
      </c>
      <c r="J35" s="16">
        <v>1</v>
      </c>
      <c r="K35" s="171">
        <v>21</v>
      </c>
      <c r="L35" s="172">
        <v>149</v>
      </c>
      <c r="M35" s="15">
        <f t="shared" si="3"/>
        <v>352</v>
      </c>
      <c r="N35" s="172"/>
      <c r="O35" s="186"/>
    </row>
    <row r="36" spans="1:15" ht="12.75">
      <c r="A36" s="224"/>
      <c r="B36" s="25">
        <v>2</v>
      </c>
      <c r="C36" s="173"/>
      <c r="D36" s="174"/>
      <c r="E36" s="9">
        <f t="shared" si="2"/>
        <v>0</v>
      </c>
      <c r="F36" s="174"/>
      <c r="G36" s="187"/>
      <c r="I36" s="224"/>
      <c r="J36" s="25">
        <v>2</v>
      </c>
      <c r="K36" s="173">
        <v>30</v>
      </c>
      <c r="L36" s="174">
        <v>126</v>
      </c>
      <c r="M36" s="9">
        <f t="shared" si="3"/>
        <v>375</v>
      </c>
      <c r="N36" s="174"/>
      <c r="O36" s="187"/>
    </row>
    <row r="37" spans="1:15" ht="12.75">
      <c r="A37" s="224"/>
      <c r="B37" s="25">
        <v>3</v>
      </c>
      <c r="C37" s="173"/>
      <c r="D37" s="174"/>
      <c r="E37" s="9">
        <f t="shared" si="2"/>
        <v>0</v>
      </c>
      <c r="F37" s="174"/>
      <c r="G37" s="187"/>
      <c r="I37" s="224"/>
      <c r="J37" s="25">
        <v>3</v>
      </c>
      <c r="K37" s="173">
        <v>27</v>
      </c>
      <c r="L37" s="174">
        <v>118</v>
      </c>
      <c r="M37" s="9">
        <f t="shared" si="3"/>
        <v>383</v>
      </c>
      <c r="N37" s="174">
        <v>1</v>
      </c>
      <c r="O37" s="187"/>
    </row>
    <row r="38" spans="1:15" ht="12.75">
      <c r="A38" s="224"/>
      <c r="B38" s="25">
        <v>4</v>
      </c>
      <c r="C38" s="173"/>
      <c r="D38" s="174"/>
      <c r="E38" s="9">
        <f t="shared" si="2"/>
        <v>0</v>
      </c>
      <c r="F38" s="174"/>
      <c r="G38" s="187"/>
      <c r="I38" s="224"/>
      <c r="J38" s="25">
        <v>4</v>
      </c>
      <c r="K38" s="173"/>
      <c r="L38" s="174"/>
      <c r="M38" s="9">
        <f t="shared" si="3"/>
        <v>0</v>
      </c>
      <c r="N38" s="174"/>
      <c r="O38" s="187"/>
    </row>
    <row r="39" spans="1:15" ht="13.5" thickBot="1">
      <c r="A39" s="224"/>
      <c r="B39" s="25">
        <v>5</v>
      </c>
      <c r="C39" s="175"/>
      <c r="D39" s="176"/>
      <c r="E39" s="14">
        <f t="shared" si="2"/>
        <v>0</v>
      </c>
      <c r="F39" s="176"/>
      <c r="G39" s="188"/>
      <c r="I39" s="224"/>
      <c r="J39" s="25">
        <v>5</v>
      </c>
      <c r="K39" s="175"/>
      <c r="L39" s="176"/>
      <c r="M39" s="14">
        <f t="shared" si="3"/>
        <v>0</v>
      </c>
      <c r="N39" s="176"/>
      <c r="O39" s="188"/>
    </row>
    <row r="40" spans="1:15" ht="12.75" customHeight="1">
      <c r="A40" s="223" t="s">
        <v>26</v>
      </c>
      <c r="B40" s="16">
        <v>1</v>
      </c>
      <c r="C40" s="171"/>
      <c r="D40" s="172"/>
      <c r="E40" s="9">
        <f t="shared" si="2"/>
        <v>0</v>
      </c>
      <c r="F40" s="172"/>
      <c r="G40" s="186"/>
      <c r="I40" s="223" t="s">
        <v>26</v>
      </c>
      <c r="J40" s="16">
        <v>1</v>
      </c>
      <c r="K40" s="171">
        <v>43</v>
      </c>
      <c r="L40" s="172"/>
      <c r="M40" s="15">
        <f t="shared" si="3"/>
        <v>501</v>
      </c>
      <c r="N40" s="172"/>
      <c r="O40" s="186"/>
    </row>
    <row r="41" spans="1:15" ht="12.75">
      <c r="A41" s="224"/>
      <c r="B41" s="25">
        <v>2</v>
      </c>
      <c r="C41" s="173"/>
      <c r="D41" s="174"/>
      <c r="E41" s="9">
        <f t="shared" si="2"/>
        <v>0</v>
      </c>
      <c r="F41" s="174"/>
      <c r="G41" s="187"/>
      <c r="I41" s="224"/>
      <c r="J41" s="25">
        <v>2</v>
      </c>
      <c r="K41" s="173">
        <v>30</v>
      </c>
      <c r="L41" s="174"/>
      <c r="M41" s="9">
        <f t="shared" si="3"/>
        <v>501</v>
      </c>
      <c r="N41" s="174">
        <v>1</v>
      </c>
      <c r="O41" s="187"/>
    </row>
    <row r="42" spans="1:15" ht="12.75">
      <c r="A42" s="224"/>
      <c r="B42" s="25">
        <v>3</v>
      </c>
      <c r="C42" s="173"/>
      <c r="D42" s="174"/>
      <c r="E42" s="9">
        <f t="shared" si="2"/>
        <v>0</v>
      </c>
      <c r="F42" s="174"/>
      <c r="G42" s="187"/>
      <c r="I42" s="224"/>
      <c r="J42" s="25">
        <v>3</v>
      </c>
      <c r="K42" s="173">
        <v>24</v>
      </c>
      <c r="L42" s="174">
        <v>167</v>
      </c>
      <c r="M42" s="9">
        <f t="shared" si="3"/>
        <v>334</v>
      </c>
      <c r="N42" s="174">
        <v>1</v>
      </c>
      <c r="O42" s="187"/>
    </row>
    <row r="43" spans="1:15" ht="12.75">
      <c r="A43" s="224"/>
      <c r="B43" s="25">
        <v>4</v>
      </c>
      <c r="C43" s="173"/>
      <c r="D43" s="174"/>
      <c r="E43" s="9">
        <f t="shared" si="2"/>
        <v>0</v>
      </c>
      <c r="F43" s="174"/>
      <c r="G43" s="187"/>
      <c r="I43" s="224"/>
      <c r="J43" s="25">
        <v>4</v>
      </c>
      <c r="K43" s="173">
        <v>21</v>
      </c>
      <c r="L43" s="174">
        <v>207</v>
      </c>
      <c r="M43" s="9">
        <f t="shared" si="3"/>
        <v>294</v>
      </c>
      <c r="N43" s="174"/>
      <c r="O43" s="187"/>
    </row>
    <row r="44" spans="1:15" ht="13.5" thickBot="1">
      <c r="A44" s="224"/>
      <c r="B44" s="25">
        <v>5</v>
      </c>
      <c r="C44" s="175"/>
      <c r="D44" s="176"/>
      <c r="E44" s="14">
        <f t="shared" si="2"/>
        <v>0</v>
      </c>
      <c r="F44" s="176"/>
      <c r="G44" s="188"/>
      <c r="I44" s="224"/>
      <c r="J44" s="25">
        <v>5</v>
      </c>
      <c r="K44" s="175">
        <v>30</v>
      </c>
      <c r="L44" s="176">
        <v>32</v>
      </c>
      <c r="M44" s="14">
        <f t="shared" si="3"/>
        <v>469</v>
      </c>
      <c r="N44" s="176"/>
      <c r="O44" s="188"/>
    </row>
    <row r="45" spans="1:15" ht="12.75" customHeight="1">
      <c r="A45" s="223" t="s">
        <v>27</v>
      </c>
      <c r="B45" s="16">
        <v>1</v>
      </c>
      <c r="C45" s="171"/>
      <c r="D45" s="172"/>
      <c r="E45" s="15">
        <f t="shared" si="2"/>
        <v>0</v>
      </c>
      <c r="F45" s="172"/>
      <c r="G45" s="186"/>
      <c r="I45" s="223" t="s">
        <v>27</v>
      </c>
      <c r="J45" s="16">
        <v>1</v>
      </c>
      <c r="K45" s="171">
        <v>24</v>
      </c>
      <c r="L45" s="172">
        <v>85</v>
      </c>
      <c r="M45" s="15">
        <f t="shared" si="3"/>
        <v>416</v>
      </c>
      <c r="N45" s="172">
        <v>1</v>
      </c>
      <c r="O45" s="186"/>
    </row>
    <row r="46" spans="1:15" ht="12.75">
      <c r="A46" s="224"/>
      <c r="B46" s="25">
        <v>2</v>
      </c>
      <c r="C46" s="173"/>
      <c r="D46" s="174"/>
      <c r="E46" s="9">
        <f t="shared" si="2"/>
        <v>0</v>
      </c>
      <c r="F46" s="174"/>
      <c r="G46" s="187"/>
      <c r="I46" s="224"/>
      <c r="J46" s="25">
        <v>2</v>
      </c>
      <c r="K46" s="173">
        <v>57</v>
      </c>
      <c r="L46" s="174">
        <v>2</v>
      </c>
      <c r="M46" s="9">
        <f t="shared" si="3"/>
        <v>499</v>
      </c>
      <c r="N46" s="174"/>
      <c r="O46" s="187"/>
    </row>
    <row r="47" spans="1:15" ht="12.75">
      <c r="A47" s="224"/>
      <c r="B47" s="25">
        <v>3</v>
      </c>
      <c r="C47" s="173"/>
      <c r="D47" s="174"/>
      <c r="E47" s="9">
        <f t="shared" si="2"/>
        <v>0</v>
      </c>
      <c r="F47" s="174"/>
      <c r="G47" s="187"/>
      <c r="I47" s="224"/>
      <c r="J47" s="25">
        <v>3</v>
      </c>
      <c r="K47" s="173">
        <v>29</v>
      </c>
      <c r="L47" s="174"/>
      <c r="M47" s="9">
        <f t="shared" si="3"/>
        <v>501</v>
      </c>
      <c r="N47" s="174"/>
      <c r="O47" s="187"/>
    </row>
    <row r="48" spans="1:15" ht="12.75">
      <c r="A48" s="224"/>
      <c r="B48" s="25">
        <v>4</v>
      </c>
      <c r="C48" s="173"/>
      <c r="D48" s="174"/>
      <c r="E48" s="9">
        <f t="shared" si="2"/>
        <v>0</v>
      </c>
      <c r="F48" s="174"/>
      <c r="G48" s="187"/>
      <c r="I48" s="224"/>
      <c r="J48" s="25">
        <v>4</v>
      </c>
      <c r="K48" s="173">
        <v>31</v>
      </c>
      <c r="L48" s="174"/>
      <c r="M48" s="9">
        <f t="shared" si="3"/>
        <v>501</v>
      </c>
      <c r="N48" s="174">
        <v>1</v>
      </c>
      <c r="O48" s="187"/>
    </row>
    <row r="49" spans="1:15" ht="13.5" thickBot="1">
      <c r="A49" s="225"/>
      <c r="B49" s="26">
        <v>5</v>
      </c>
      <c r="C49" s="177"/>
      <c r="D49" s="178"/>
      <c r="E49" s="10">
        <f t="shared" si="2"/>
        <v>0</v>
      </c>
      <c r="F49" s="178"/>
      <c r="G49" s="189"/>
      <c r="I49" s="225"/>
      <c r="J49" s="26">
        <v>5</v>
      </c>
      <c r="K49" s="177">
        <v>33</v>
      </c>
      <c r="L49" s="178">
        <v>2</v>
      </c>
      <c r="M49" s="10">
        <f t="shared" si="3"/>
        <v>499</v>
      </c>
      <c r="N49" s="178"/>
      <c r="O49" s="189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566</v>
      </c>
      <c r="L50" s="19">
        <f>SUM(L30:L49)</f>
        <v>1231</v>
      </c>
      <c r="M50" s="19">
        <f>SUM(M30:M49)</f>
        <v>7787</v>
      </c>
      <c r="N50" s="19">
        <f>SUM(N30:N49)</f>
        <v>7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6" t="s">
        <v>3</v>
      </c>
      <c r="B52" s="227"/>
      <c r="C52" s="199" t="s">
        <v>128</v>
      </c>
      <c r="D52" s="22"/>
      <c r="E52" s="23"/>
      <c r="F52" s="66" t="s">
        <v>49</v>
      </c>
      <c r="G52" s="202">
        <v>1</v>
      </c>
      <c r="I52" s="226" t="s">
        <v>3</v>
      </c>
      <c r="J52" s="227"/>
      <c r="K52" s="199" t="s">
        <v>54</v>
      </c>
      <c r="L52" s="22"/>
      <c r="M52" s="23"/>
      <c r="N52" s="66" t="s">
        <v>49</v>
      </c>
      <c r="O52" s="202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4" t="s">
        <v>24</v>
      </c>
      <c r="B54" s="25">
        <v>1</v>
      </c>
      <c r="C54" s="171">
        <v>27</v>
      </c>
      <c r="D54" s="172">
        <v>5</v>
      </c>
      <c r="E54" s="15">
        <f>IF(C54=0,0,501-D54)</f>
        <v>496</v>
      </c>
      <c r="F54" s="172">
        <v>1</v>
      </c>
      <c r="G54" s="186"/>
      <c r="I54" s="224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6"/>
    </row>
    <row r="55" spans="1:15" ht="12.75">
      <c r="A55" s="224"/>
      <c r="B55" s="25">
        <v>2</v>
      </c>
      <c r="C55" s="173">
        <v>30</v>
      </c>
      <c r="D55" s="174">
        <v>20</v>
      </c>
      <c r="E55" s="9">
        <f aca="true" t="shared" si="4" ref="E55:E73">IF(C55=0,0,501-D55)</f>
        <v>481</v>
      </c>
      <c r="F55" s="174">
        <v>2</v>
      </c>
      <c r="G55" s="187"/>
      <c r="I55" s="224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7"/>
    </row>
    <row r="56" spans="1:15" ht="12.75">
      <c r="A56" s="224"/>
      <c r="B56" s="25">
        <v>3</v>
      </c>
      <c r="C56" s="173">
        <v>30</v>
      </c>
      <c r="D56" s="174"/>
      <c r="E56" s="9">
        <f t="shared" si="4"/>
        <v>501</v>
      </c>
      <c r="F56" s="174">
        <v>1</v>
      </c>
      <c r="G56" s="187"/>
      <c r="I56" s="224"/>
      <c r="J56" s="25">
        <v>3</v>
      </c>
      <c r="K56" s="173"/>
      <c r="L56" s="174"/>
      <c r="M56" s="9">
        <f t="shared" si="5"/>
        <v>0</v>
      </c>
      <c r="N56" s="174"/>
      <c r="O56" s="187"/>
    </row>
    <row r="57" spans="1:15" ht="12.75">
      <c r="A57" s="224"/>
      <c r="B57" s="25">
        <v>4</v>
      </c>
      <c r="C57" s="173">
        <v>27</v>
      </c>
      <c r="D57" s="174">
        <v>91</v>
      </c>
      <c r="E57" s="9">
        <f t="shared" si="4"/>
        <v>410</v>
      </c>
      <c r="F57" s="174"/>
      <c r="G57" s="187"/>
      <c r="I57" s="224"/>
      <c r="J57" s="25">
        <v>4</v>
      </c>
      <c r="K57" s="173"/>
      <c r="L57" s="174"/>
      <c r="M57" s="9">
        <f t="shared" si="5"/>
        <v>0</v>
      </c>
      <c r="N57" s="174"/>
      <c r="O57" s="187"/>
    </row>
    <row r="58" spans="1:15" ht="13.5" customHeight="1" thickBot="1">
      <c r="A58" s="224"/>
      <c r="B58" s="25">
        <v>5</v>
      </c>
      <c r="C58" s="175"/>
      <c r="D58" s="176"/>
      <c r="E58" s="14">
        <f t="shared" si="4"/>
        <v>0</v>
      </c>
      <c r="F58" s="176"/>
      <c r="G58" s="188"/>
      <c r="I58" s="224"/>
      <c r="J58" s="25">
        <v>5</v>
      </c>
      <c r="K58" s="175"/>
      <c r="L58" s="176"/>
      <c r="M58" s="14">
        <f t="shared" si="5"/>
        <v>0</v>
      </c>
      <c r="N58" s="176"/>
      <c r="O58" s="188"/>
    </row>
    <row r="59" spans="1:15" ht="12.75" customHeight="1">
      <c r="A59" s="223" t="s">
        <v>25</v>
      </c>
      <c r="B59" s="16">
        <v>1</v>
      </c>
      <c r="C59" s="171">
        <v>40</v>
      </c>
      <c r="D59" s="172"/>
      <c r="E59" s="15">
        <f t="shared" si="4"/>
        <v>501</v>
      </c>
      <c r="F59" s="172"/>
      <c r="G59" s="186"/>
      <c r="I59" s="223" t="s">
        <v>25</v>
      </c>
      <c r="J59" s="16">
        <v>1</v>
      </c>
      <c r="K59" s="171"/>
      <c r="L59" s="172"/>
      <c r="M59" s="15">
        <f t="shared" si="5"/>
        <v>0</v>
      </c>
      <c r="N59" s="172"/>
      <c r="O59" s="186"/>
    </row>
    <row r="60" spans="1:15" ht="12.75">
      <c r="A60" s="224"/>
      <c r="B60" s="25">
        <v>2</v>
      </c>
      <c r="C60" s="173">
        <v>35</v>
      </c>
      <c r="D60" s="174"/>
      <c r="E60" s="9">
        <f t="shared" si="4"/>
        <v>501</v>
      </c>
      <c r="F60" s="174">
        <v>1</v>
      </c>
      <c r="G60" s="187"/>
      <c r="I60" s="224"/>
      <c r="J60" s="25">
        <v>2</v>
      </c>
      <c r="K60" s="173"/>
      <c r="L60" s="174"/>
      <c r="M60" s="9">
        <f t="shared" si="5"/>
        <v>0</v>
      </c>
      <c r="N60" s="174"/>
      <c r="O60" s="187"/>
    </row>
    <row r="61" spans="1:15" ht="12.75">
      <c r="A61" s="224"/>
      <c r="B61" s="25">
        <v>3</v>
      </c>
      <c r="C61" s="173">
        <v>28</v>
      </c>
      <c r="D61" s="174"/>
      <c r="E61" s="9">
        <f t="shared" si="4"/>
        <v>501</v>
      </c>
      <c r="F61" s="174">
        <v>2</v>
      </c>
      <c r="G61" s="187"/>
      <c r="I61" s="224"/>
      <c r="J61" s="25">
        <v>3</v>
      </c>
      <c r="K61" s="173"/>
      <c r="L61" s="174"/>
      <c r="M61" s="9">
        <f t="shared" si="5"/>
        <v>0</v>
      </c>
      <c r="N61" s="174"/>
      <c r="O61" s="187"/>
    </row>
    <row r="62" spans="1:15" ht="12.75">
      <c r="A62" s="224"/>
      <c r="B62" s="25">
        <v>4</v>
      </c>
      <c r="C62" s="173"/>
      <c r="D62" s="174"/>
      <c r="E62" s="9">
        <f t="shared" si="4"/>
        <v>0</v>
      </c>
      <c r="F62" s="174"/>
      <c r="G62" s="187"/>
      <c r="I62" s="224"/>
      <c r="J62" s="25">
        <v>4</v>
      </c>
      <c r="K62" s="173"/>
      <c r="L62" s="174"/>
      <c r="M62" s="9">
        <f t="shared" si="5"/>
        <v>0</v>
      </c>
      <c r="N62" s="174"/>
      <c r="O62" s="187"/>
    </row>
    <row r="63" spans="1:15" ht="13.5" customHeight="1" thickBot="1">
      <c r="A63" s="224"/>
      <c r="B63" s="25">
        <v>5</v>
      </c>
      <c r="C63" s="175"/>
      <c r="D63" s="176"/>
      <c r="E63" s="14">
        <f t="shared" si="4"/>
        <v>0</v>
      </c>
      <c r="F63" s="176"/>
      <c r="G63" s="188"/>
      <c r="I63" s="224"/>
      <c r="J63" s="25">
        <v>5</v>
      </c>
      <c r="K63" s="175"/>
      <c r="L63" s="176"/>
      <c r="M63" s="14">
        <f t="shared" si="5"/>
        <v>0</v>
      </c>
      <c r="N63" s="176"/>
      <c r="O63" s="188"/>
    </row>
    <row r="64" spans="1:15" ht="12.75" customHeight="1">
      <c r="A64" s="223" t="s">
        <v>26</v>
      </c>
      <c r="B64" s="16">
        <v>1</v>
      </c>
      <c r="C64" s="171">
        <v>27</v>
      </c>
      <c r="D64" s="172">
        <v>68</v>
      </c>
      <c r="E64" s="15">
        <f t="shared" si="4"/>
        <v>433</v>
      </c>
      <c r="F64" s="172"/>
      <c r="G64" s="186"/>
      <c r="I64" s="223" t="s">
        <v>26</v>
      </c>
      <c r="J64" s="16">
        <v>1</v>
      </c>
      <c r="K64" s="171"/>
      <c r="L64" s="172"/>
      <c r="M64" s="15">
        <f t="shared" si="5"/>
        <v>0</v>
      </c>
      <c r="N64" s="172"/>
      <c r="O64" s="186"/>
    </row>
    <row r="65" spans="1:15" ht="12.75">
      <c r="A65" s="224"/>
      <c r="B65" s="25">
        <v>2</v>
      </c>
      <c r="C65" s="173">
        <v>30</v>
      </c>
      <c r="D65" s="174">
        <v>32</v>
      </c>
      <c r="E65" s="9">
        <f t="shared" si="4"/>
        <v>469</v>
      </c>
      <c r="F65" s="174"/>
      <c r="G65" s="187"/>
      <c r="I65" s="224"/>
      <c r="J65" s="25">
        <v>2</v>
      </c>
      <c r="K65" s="173"/>
      <c r="L65" s="174"/>
      <c r="M65" s="9">
        <f t="shared" si="5"/>
        <v>0</v>
      </c>
      <c r="N65" s="174"/>
      <c r="O65" s="187"/>
    </row>
    <row r="66" spans="1:15" ht="12.75">
      <c r="A66" s="224"/>
      <c r="B66" s="25">
        <v>3</v>
      </c>
      <c r="C66" s="173">
        <v>28</v>
      </c>
      <c r="D66" s="174"/>
      <c r="E66" s="9">
        <f t="shared" si="4"/>
        <v>501</v>
      </c>
      <c r="F66" s="174">
        <v>1</v>
      </c>
      <c r="G66" s="187"/>
      <c r="I66" s="224"/>
      <c r="J66" s="25">
        <v>3</v>
      </c>
      <c r="K66" s="173"/>
      <c r="L66" s="174"/>
      <c r="M66" s="9">
        <f t="shared" si="5"/>
        <v>0</v>
      </c>
      <c r="N66" s="174"/>
      <c r="O66" s="187"/>
    </row>
    <row r="67" spans="1:15" ht="12.75">
      <c r="A67" s="224"/>
      <c r="B67" s="25">
        <v>4</v>
      </c>
      <c r="C67" s="173">
        <v>30</v>
      </c>
      <c r="D67" s="174">
        <v>2</v>
      </c>
      <c r="E67" s="9">
        <f t="shared" si="4"/>
        <v>499</v>
      </c>
      <c r="F67" s="174"/>
      <c r="G67" s="187"/>
      <c r="I67" s="224"/>
      <c r="J67" s="25">
        <v>4</v>
      </c>
      <c r="K67" s="173"/>
      <c r="L67" s="174"/>
      <c r="M67" s="9">
        <f t="shared" si="5"/>
        <v>0</v>
      </c>
      <c r="N67" s="174"/>
      <c r="O67" s="187"/>
    </row>
    <row r="68" spans="1:15" ht="13.5" customHeight="1" thickBot="1">
      <c r="A68" s="224"/>
      <c r="B68" s="25">
        <v>5</v>
      </c>
      <c r="C68" s="175"/>
      <c r="D68" s="176"/>
      <c r="E68" s="14">
        <f t="shared" si="4"/>
        <v>0</v>
      </c>
      <c r="F68" s="176"/>
      <c r="G68" s="188"/>
      <c r="I68" s="224"/>
      <c r="J68" s="25">
        <v>5</v>
      </c>
      <c r="K68" s="175"/>
      <c r="L68" s="176"/>
      <c r="M68" s="14">
        <f t="shared" si="5"/>
        <v>0</v>
      </c>
      <c r="N68" s="176"/>
      <c r="O68" s="188"/>
    </row>
    <row r="69" spans="1:15" ht="12.75" customHeight="1">
      <c r="A69" s="223" t="s">
        <v>27</v>
      </c>
      <c r="B69" s="16">
        <v>1</v>
      </c>
      <c r="C69" s="171">
        <v>30</v>
      </c>
      <c r="D69" s="172"/>
      <c r="E69" s="15">
        <f t="shared" si="4"/>
        <v>501</v>
      </c>
      <c r="F69" s="172"/>
      <c r="G69" s="186"/>
      <c r="I69" s="223" t="s">
        <v>27</v>
      </c>
      <c r="J69" s="16">
        <v>1</v>
      </c>
      <c r="K69" s="171"/>
      <c r="L69" s="172"/>
      <c r="M69" s="15">
        <f t="shared" si="5"/>
        <v>0</v>
      </c>
      <c r="N69" s="172"/>
      <c r="O69" s="186"/>
    </row>
    <row r="70" spans="1:15" ht="12.75">
      <c r="A70" s="224"/>
      <c r="B70" s="25">
        <v>2</v>
      </c>
      <c r="C70" s="173">
        <v>21</v>
      </c>
      <c r="D70" s="174">
        <v>190</v>
      </c>
      <c r="E70" s="9">
        <f t="shared" si="4"/>
        <v>311</v>
      </c>
      <c r="F70" s="174"/>
      <c r="G70" s="187"/>
      <c r="I70" s="224"/>
      <c r="J70" s="25">
        <v>2</v>
      </c>
      <c r="K70" s="173"/>
      <c r="L70" s="174"/>
      <c r="M70" s="9">
        <f t="shared" si="5"/>
        <v>0</v>
      </c>
      <c r="N70" s="174"/>
      <c r="O70" s="187"/>
    </row>
    <row r="71" spans="1:15" ht="12.75">
      <c r="A71" s="224"/>
      <c r="B71" s="25">
        <v>3</v>
      </c>
      <c r="C71" s="173">
        <v>24</v>
      </c>
      <c r="D71" s="174">
        <v>12</v>
      </c>
      <c r="E71" s="9">
        <f t="shared" si="4"/>
        <v>489</v>
      </c>
      <c r="F71" s="174">
        <v>2</v>
      </c>
      <c r="G71" s="187"/>
      <c r="I71" s="224"/>
      <c r="J71" s="25">
        <v>3</v>
      </c>
      <c r="K71" s="173"/>
      <c r="L71" s="174"/>
      <c r="M71" s="9">
        <f t="shared" si="5"/>
        <v>0</v>
      </c>
      <c r="N71" s="174"/>
      <c r="O71" s="187"/>
    </row>
    <row r="72" spans="1:15" ht="12.75">
      <c r="A72" s="224"/>
      <c r="B72" s="25">
        <v>4</v>
      </c>
      <c r="C72" s="173">
        <v>27</v>
      </c>
      <c r="D72" s="174">
        <v>32</v>
      </c>
      <c r="E72" s="9">
        <f t="shared" si="4"/>
        <v>469</v>
      </c>
      <c r="F72" s="174">
        <v>1</v>
      </c>
      <c r="G72" s="187"/>
      <c r="I72" s="224"/>
      <c r="J72" s="25">
        <v>4</v>
      </c>
      <c r="K72" s="173"/>
      <c r="L72" s="174"/>
      <c r="M72" s="9">
        <f t="shared" si="5"/>
        <v>0</v>
      </c>
      <c r="N72" s="174"/>
      <c r="O72" s="187"/>
    </row>
    <row r="73" spans="1:15" ht="13.5" customHeight="1" thickBot="1">
      <c r="A73" s="225"/>
      <c r="B73" s="26">
        <v>5</v>
      </c>
      <c r="C73" s="177"/>
      <c r="D73" s="178"/>
      <c r="E73" s="10">
        <f t="shared" si="4"/>
        <v>0</v>
      </c>
      <c r="F73" s="178"/>
      <c r="G73" s="189"/>
      <c r="I73" s="225"/>
      <c r="J73" s="26">
        <v>5</v>
      </c>
      <c r="K73" s="177"/>
      <c r="L73" s="178"/>
      <c r="M73" s="10">
        <f t="shared" si="5"/>
        <v>0</v>
      </c>
      <c r="N73" s="178"/>
      <c r="O73" s="189"/>
    </row>
    <row r="74" spans="1:15" ht="13.5" customHeight="1" thickBot="1">
      <c r="A74" s="29"/>
      <c r="B74" s="31" t="s">
        <v>44</v>
      </c>
      <c r="C74" s="30">
        <f>SUM(C54:C73)</f>
        <v>434</v>
      </c>
      <c r="D74" s="19">
        <f>SUM(D54:D73)</f>
        <v>452</v>
      </c>
      <c r="E74" s="19">
        <f>SUM(E54:E73)</f>
        <v>7063</v>
      </c>
      <c r="F74" s="19">
        <f>SUM(F54:F73)</f>
        <v>11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Spora</dc:creator>
  <cp:keywords/>
  <dc:description/>
  <cp:lastModifiedBy>Fred</cp:lastModifiedBy>
  <cp:lastPrinted>2005-11-27T00:57:29Z</cp:lastPrinted>
  <dcterms:created xsi:type="dcterms:W3CDTF">2000-08-29T07:02:42Z</dcterms:created>
  <dcterms:modified xsi:type="dcterms:W3CDTF">2008-07-08T19:46:23Z</dcterms:modified>
  <cp:category/>
  <cp:version/>
  <cp:contentType/>
  <cp:contentStatus/>
  <cp:revision>1</cp:revision>
</cp:coreProperties>
</file>