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5" windowWidth="20685" windowHeight="6600" activeTab="1"/>
  </bookViews>
  <sheets>
    <sheet name="Indiv" sheetId="1" r:id="rId1"/>
    <sheet name="Meesk" sheetId="2" r:id="rId2"/>
    <sheet name="Kokku" sheetId="3" r:id="rId3"/>
    <sheet name="HD1" sheetId="4" r:id="rId4"/>
    <sheet name="HD2" sheetId="5" r:id="rId5"/>
    <sheet name="NNL" sheetId="6" r:id="rId6"/>
    <sheet name="PRN" sheetId="7" r:id="rId7"/>
    <sheet name="TD1" sheetId="8" r:id="rId8"/>
    <sheet name="TD2" sheetId="9" r:id="rId9"/>
    <sheet name="TD3" sheetId="10" r:id="rId10"/>
    <sheet name="TD4" sheetId="11" r:id="rId11"/>
    <sheet name="TR1" sheetId="12" r:id="rId12"/>
    <sheet name="TYHI" sheetId="13" r:id="rId13"/>
    <sheet name="Juhend" sheetId="14" r:id="rId14"/>
  </sheets>
  <definedNames/>
  <calcPr fullCalcOnLoad="1"/>
</workbook>
</file>

<file path=xl/sharedStrings.xml><?xml version="1.0" encoding="utf-8"?>
<sst xmlns="http://schemas.openxmlformats.org/spreadsheetml/2006/main" count="1045" uniqueCount="106">
  <si>
    <t>Team:</t>
  </si>
  <si>
    <t>Kapten:</t>
  </si>
  <si>
    <t>Indrek Kalgan</t>
  </si>
  <si>
    <t>Härjasilm Darts 1</t>
  </si>
  <si>
    <t>Nimi:</t>
  </si>
  <si>
    <t>Sett</t>
  </si>
  <si>
    <t>Noolearv</t>
  </si>
  <si>
    <t>Jäi</t>
  </si>
  <si>
    <t>100+</t>
  </si>
  <si>
    <t>170+</t>
  </si>
  <si>
    <t>Tulemus</t>
  </si>
  <si>
    <t>HD1</t>
  </si>
  <si>
    <t>(tel)</t>
  </si>
  <si>
    <t>Võite:</t>
  </si>
  <si>
    <t>1.mäng</t>
  </si>
  <si>
    <t>2.mäng</t>
  </si>
  <si>
    <t>3.mäng</t>
  </si>
  <si>
    <t>4.mäng</t>
  </si>
  <si>
    <t>Kokku:</t>
  </si>
  <si>
    <t>-</t>
  </si>
  <si>
    <t>Võite</t>
  </si>
  <si>
    <t>Viik+</t>
  </si>
  <si>
    <t>Viik-</t>
  </si>
  <si>
    <t>Kaotusi</t>
  </si>
  <si>
    <t>+   1.mäng   -</t>
  </si>
  <si>
    <t>+   2.mäng   -</t>
  </si>
  <si>
    <t>Juhend tabeli täitmiseks</t>
  </si>
  <si>
    <t>Juhul kui miski välja taust läheb punaseks, siis on midagi valesti sisestatud</t>
  </si>
  <si>
    <t>Kaido Põldma</t>
  </si>
  <si>
    <t>Andres Sepp</t>
  </si>
  <si>
    <t>Härjasilm Darts 2</t>
  </si>
  <si>
    <t>HD2</t>
  </si>
  <si>
    <t>Kristo Männik</t>
  </si>
  <si>
    <t>Tiit Haidak</t>
  </si>
  <si>
    <t>Hannes Hanimägi</t>
  </si>
  <si>
    <t>Neoonnool</t>
  </si>
  <si>
    <t>NNL</t>
  </si>
  <si>
    <t>Erkki Selling</t>
  </si>
  <si>
    <t>Pärnu</t>
  </si>
  <si>
    <t>Tarmo Pütsepp</t>
  </si>
  <si>
    <t>Tallinn Darts 1</t>
  </si>
  <si>
    <t>TD1</t>
  </si>
  <si>
    <t>PRN</t>
  </si>
  <si>
    <t>Martin Meriküla</t>
  </si>
  <si>
    <t>Vahur Luuk</t>
  </si>
  <si>
    <t>Lenne Jakobson</t>
  </si>
  <si>
    <t>Tallinn Darts 2</t>
  </si>
  <si>
    <t>Tarvi Tõnnis</t>
  </si>
  <si>
    <t>TD2</t>
  </si>
  <si>
    <t>Andre Tõnnis</t>
  </si>
  <si>
    <t>Henry Tõnnis</t>
  </si>
  <si>
    <t>Tallinn Darts 3</t>
  </si>
  <si>
    <t>TD3</t>
  </si>
  <si>
    <t>Fred Endrekson</t>
  </si>
  <si>
    <t>Margus Kuuskemäe</t>
  </si>
  <si>
    <t>Türi 1</t>
  </si>
  <si>
    <t>Alo Allemann</t>
  </si>
  <si>
    <t>TR1</t>
  </si>
  <si>
    <t>Sven Näpping</t>
  </si>
  <si>
    <t>1.</t>
  </si>
  <si>
    <t>NIMI</t>
  </si>
  <si>
    <t>NOOLI</t>
  </si>
  <si>
    <t>TULEM</t>
  </si>
  <si>
    <t>SETID</t>
  </si>
  <si>
    <t>VÕITE</t>
  </si>
  <si>
    <t>100+KESK</t>
  </si>
  <si>
    <t>KESKMINE</t>
  </si>
  <si>
    <t>ÜLDKESK</t>
  </si>
  <si>
    <t>2.</t>
  </si>
  <si>
    <t>3.</t>
  </si>
  <si>
    <t>4.</t>
  </si>
  <si>
    <t>5.</t>
  </si>
  <si>
    <t>6.</t>
  </si>
  <si>
    <t>KOKKU</t>
  </si>
  <si>
    <t>PUNKTE</t>
  </si>
  <si>
    <t>SETID-</t>
  </si>
  <si>
    <t>SETID+</t>
  </si>
  <si>
    <t>KAOTUSI</t>
  </si>
  <si>
    <t>VIIK-</t>
  </si>
  <si>
    <t>VIIK+</t>
  </si>
  <si>
    <t>Priit Reinart</t>
  </si>
  <si>
    <t>Alar Jürisson</t>
  </si>
  <si>
    <t>Marge Piik</t>
  </si>
  <si>
    <t>Viljar Niiholm</t>
  </si>
  <si>
    <t>Erki Selling</t>
  </si>
  <si>
    <t>Indrek Saar</t>
  </si>
  <si>
    <t>Argo Kivi</t>
  </si>
  <si>
    <t>Nikolai Harin</t>
  </si>
  <si>
    <t>Arvi Ott</t>
  </si>
  <si>
    <t>Reili Roodla</t>
  </si>
  <si>
    <t>Reijo Sikk</t>
  </si>
  <si>
    <r>
      <t>EDL Liiga 2009-2010</t>
    </r>
    <r>
      <rPr>
        <b/>
        <sz val="8"/>
        <rFont val="Arial"/>
        <family val="2"/>
      </rPr>
      <t xml:space="preserve"> individuaalne</t>
    </r>
  </si>
  <si>
    <r>
      <t xml:space="preserve">EDL Liiga 2009-2010 </t>
    </r>
    <r>
      <rPr>
        <b/>
        <sz val="8"/>
        <rFont val="Arial"/>
        <family val="2"/>
      </rPr>
      <t>meeskondlik</t>
    </r>
  </si>
  <si>
    <t>Tallinn Darts 4</t>
  </si>
  <si>
    <t>TD4</t>
  </si>
  <si>
    <t>Raido Kadopa</t>
  </si>
  <si>
    <t>Rando Kadopa</t>
  </si>
  <si>
    <t>Raimo Põld</t>
  </si>
  <si>
    <t>Sven näpping</t>
  </si>
  <si>
    <t>Ivo Birk</t>
  </si>
  <si>
    <t>Marten Mälk</t>
  </si>
  <si>
    <t>Janek Nõmm</t>
  </si>
  <si>
    <t>Kaupo Salumets</t>
  </si>
  <si>
    <t>Tanel Tõnnis</t>
  </si>
  <si>
    <t>6.voor</t>
  </si>
  <si>
    <t>Märts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</si>
</sst>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0"/>
      <color indexed="9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 horizontal="right"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4" fillId="0" borderId="6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" borderId="15" xfId="0" applyFill="1" applyBorder="1" applyAlignment="1" applyProtection="1">
      <alignment/>
      <protection locked="0"/>
    </xf>
    <xf numFmtId="0" fontId="0" fillId="2" borderId="16" xfId="0" applyFill="1" applyBorder="1" applyAlignment="1" applyProtection="1">
      <alignment/>
      <protection locked="0"/>
    </xf>
    <xf numFmtId="0" fontId="0" fillId="2" borderId="17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19" xfId="0" applyFill="1" applyBorder="1" applyAlignment="1" applyProtection="1">
      <alignment/>
      <protection locked="0"/>
    </xf>
    <xf numFmtId="0" fontId="0" fillId="2" borderId="20" xfId="0" applyFill="1" applyBorder="1" applyAlignment="1" applyProtection="1">
      <alignment/>
      <protection locked="0"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1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8" xfId="0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1" fillId="3" borderId="12" xfId="0" applyFont="1" applyFill="1" applyBorder="1" applyAlignment="1" applyProtection="1">
      <alignment horizontal="center"/>
      <protection/>
    </xf>
    <xf numFmtId="0" fontId="0" fillId="0" borderId="1" xfId="0" applyFont="1" applyBorder="1" applyAlignment="1">
      <alignment/>
    </xf>
    <xf numFmtId="0" fontId="0" fillId="2" borderId="11" xfId="0" applyFont="1" applyFill="1" applyBorder="1" applyAlignment="1" applyProtection="1">
      <alignment horizontal="center"/>
      <protection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9" xfId="0" applyFont="1" applyFill="1" applyBorder="1" applyAlignment="1" applyProtection="1">
      <alignment horizontal="center"/>
      <protection locked="0"/>
    </xf>
    <xf numFmtId="0" fontId="0" fillId="2" borderId="19" xfId="0" applyFont="1" applyFill="1" applyBorder="1" applyAlignment="1" applyProtection="1">
      <alignment horizontal="center"/>
      <protection/>
    </xf>
    <xf numFmtId="0" fontId="1" fillId="3" borderId="19" xfId="0" applyFont="1" applyFill="1" applyBorder="1" applyAlignment="1" applyProtection="1">
      <alignment horizontal="center"/>
      <protection/>
    </xf>
    <xf numFmtId="0" fontId="1" fillId="3" borderId="20" xfId="0" applyFont="1" applyFill="1" applyBorder="1" applyAlignment="1" applyProtection="1">
      <alignment horizontal="center"/>
      <protection/>
    </xf>
    <xf numFmtId="0" fontId="1" fillId="3" borderId="11" xfId="0" applyFont="1" applyFill="1" applyBorder="1" applyAlignment="1" applyProtection="1">
      <alignment horizontal="center"/>
      <protection/>
    </xf>
    <xf numFmtId="0" fontId="0" fillId="0" borderId="6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/>
    </xf>
    <xf numFmtId="0" fontId="0" fillId="0" borderId="5" xfId="0" applyBorder="1" applyAlignment="1" applyProtection="1">
      <alignment/>
      <protection locked="0"/>
    </xf>
    <xf numFmtId="0" fontId="4" fillId="4" borderId="4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center"/>
    </xf>
    <xf numFmtId="0" fontId="7" fillId="4" borderId="14" xfId="0" applyFont="1" applyFill="1" applyBorder="1" applyAlignment="1" quotePrefix="1">
      <alignment horizontal="center"/>
    </xf>
    <xf numFmtId="0" fontId="7" fillId="4" borderId="1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0" fontId="0" fillId="0" borderId="29" xfId="0" applyBorder="1" applyAlignment="1" quotePrefix="1">
      <alignment horizontal="center"/>
    </xf>
    <xf numFmtId="0" fontId="0" fillId="0" borderId="30" xfId="0" applyBorder="1" applyAlignment="1" quotePrefix="1">
      <alignment horizontal="center"/>
    </xf>
    <xf numFmtId="0" fontId="0" fillId="0" borderId="30" xfId="0" applyFill="1" applyBorder="1" applyAlignment="1" quotePrefix="1">
      <alignment horizontal="center"/>
    </xf>
    <xf numFmtId="0" fontId="0" fillId="0" borderId="31" xfId="0" applyFill="1" applyBorder="1" applyAlignment="1" quotePrefix="1">
      <alignment horizontal="center"/>
    </xf>
    <xf numFmtId="0" fontId="1" fillId="2" borderId="5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right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0" fillId="0" borderId="5" xfId="0" applyFill="1" applyBorder="1" applyAlignment="1">
      <alignment/>
    </xf>
    <xf numFmtId="0" fontId="8" fillId="0" borderId="5" xfId="0" applyFont="1" applyFill="1" applyBorder="1" applyAlignment="1" applyProtection="1">
      <alignment horizontal="right"/>
      <protection locked="0"/>
    </xf>
    <xf numFmtId="0" fontId="8" fillId="0" borderId="6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/>
    </xf>
    <xf numFmtId="0" fontId="8" fillId="0" borderId="5" xfId="0" applyFont="1" applyFill="1" applyBorder="1" applyAlignment="1" applyProtection="1">
      <alignment horizontal="right"/>
      <protection/>
    </xf>
    <xf numFmtId="0" fontId="8" fillId="0" borderId="6" xfId="0" applyFont="1" applyFill="1" applyBorder="1" applyAlignment="1" applyProtection="1">
      <alignment horizontal="center"/>
      <protection/>
    </xf>
    <xf numFmtId="0" fontId="7" fillId="4" borderId="5" xfId="0" applyFont="1" applyFill="1" applyBorder="1" applyAlignment="1">
      <alignment horizontal="left"/>
    </xf>
    <xf numFmtId="0" fontId="7" fillId="4" borderId="24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4" borderId="38" xfId="0" applyFill="1" applyBorder="1" applyAlignment="1">
      <alignment/>
    </xf>
    <xf numFmtId="0" fontId="0" fillId="0" borderId="31" xfId="0" applyBorder="1" applyAlignment="1" quotePrefix="1">
      <alignment horizontal="center"/>
    </xf>
    <xf numFmtId="0" fontId="7" fillId="4" borderId="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4" borderId="15" xfId="0" applyFont="1" applyFill="1" applyBorder="1" applyAlignment="1">
      <alignment/>
    </xf>
    <xf numFmtId="0" fontId="0" fillId="4" borderId="17" xfId="0" applyFont="1" applyFill="1" applyBorder="1" applyAlignment="1">
      <alignment/>
    </xf>
    <xf numFmtId="0" fontId="0" fillId="4" borderId="19" xfId="0" applyFont="1" applyFill="1" applyBorder="1" applyAlignment="1">
      <alignment/>
    </xf>
    <xf numFmtId="0" fontId="0" fillId="0" borderId="39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5" xfId="0" applyBorder="1" applyAlignment="1" applyProtection="1">
      <alignment/>
      <protection/>
    </xf>
    <xf numFmtId="0" fontId="0" fillId="0" borderId="4" xfId="0" applyBorder="1" applyAlignment="1" applyProtection="1">
      <alignment horizontal="right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>
      <alignment horizontal="center"/>
    </xf>
    <xf numFmtId="0" fontId="0" fillId="0" borderId="25" xfId="0" applyBorder="1" applyAlignment="1">
      <alignment horizontal="center" textRotation="90"/>
    </xf>
    <xf numFmtId="0" fontId="0" fillId="0" borderId="2" xfId="0" applyBorder="1" applyAlignment="1">
      <alignment horizontal="center" textRotation="90"/>
    </xf>
    <xf numFmtId="0" fontId="0" fillId="0" borderId="32" xfId="0" applyFont="1" applyFill="1" applyBorder="1" applyAlignment="1" applyProtection="1" quotePrefix="1">
      <alignment horizont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3.140625" style="0" customWidth="1"/>
    <col min="3" max="3" width="25.140625" style="0" customWidth="1"/>
    <col min="4" max="12" width="8.7109375" style="0" customWidth="1"/>
  </cols>
  <sheetData>
    <row r="1" spans="1:12" ht="16.5" thickBot="1">
      <c r="A1" s="62" t="str">
        <f>Kokku!A1</f>
        <v>EDL Liiga 2009-2010 individuaalne</v>
      </c>
      <c r="B1" s="6"/>
      <c r="C1" s="6"/>
      <c r="D1" s="6"/>
      <c r="E1" s="6"/>
      <c r="F1" s="6"/>
      <c r="G1" s="6"/>
      <c r="H1" s="6"/>
      <c r="I1" s="77" t="str">
        <f>Kokku!I1</f>
        <v>6.voor</v>
      </c>
      <c r="J1" s="78"/>
      <c r="K1" s="79" t="str">
        <f>Kokku!K1</f>
        <v>Märts</v>
      </c>
      <c r="L1" s="80">
        <f>Kokku!L1</f>
        <v>2010</v>
      </c>
    </row>
    <row r="2" ht="5.25" customHeight="1" thickBot="1"/>
    <row r="3" spans="1:12" s="61" customFormat="1" ht="12" thickBot="1">
      <c r="A3" s="55"/>
      <c r="B3" s="56"/>
      <c r="C3" s="57" t="str">
        <f>Kokku!C3</f>
        <v>NIMI</v>
      </c>
      <c r="D3" s="58" t="str">
        <f>Kokku!D3</f>
        <v>NOOLI</v>
      </c>
      <c r="E3" s="58" t="str">
        <f>Kokku!E3</f>
        <v>TULEM</v>
      </c>
      <c r="F3" s="58" t="str">
        <f>Kokku!F3</f>
        <v>SETID</v>
      </c>
      <c r="G3" s="58" t="str">
        <f>Kokku!G3</f>
        <v>VÕITE</v>
      </c>
      <c r="H3" s="59" t="str">
        <f>Kokku!H3</f>
        <v>100+</v>
      </c>
      <c r="I3" s="59" t="str">
        <f>Kokku!I3</f>
        <v>170+</v>
      </c>
      <c r="J3" s="59" t="str">
        <f>Kokku!J3</f>
        <v>100+KESK</v>
      </c>
      <c r="K3" s="58" t="str">
        <f>Kokku!K3</f>
        <v>KESKMINE</v>
      </c>
      <c r="L3" s="60" t="str">
        <f>Kokku!L3</f>
        <v>ÜLDKESK</v>
      </c>
    </row>
    <row r="4" spans="1:12" ht="12.75">
      <c r="A4" s="90"/>
      <c r="B4" s="70">
        <v>1</v>
      </c>
      <c r="C4" s="64" t="str">
        <f>Kokku!C29</f>
        <v>Vahur Luuk</v>
      </c>
      <c r="D4" s="64">
        <f>Kokku!D29</f>
        <v>332</v>
      </c>
      <c r="E4" s="65">
        <f>Kokku!E29</f>
        <v>6742</v>
      </c>
      <c r="F4" s="65">
        <f>Kokku!F29</f>
        <v>14</v>
      </c>
      <c r="G4" s="65">
        <f>Kokku!G29</f>
        <v>3</v>
      </c>
      <c r="H4" s="65">
        <f>Kokku!H29</f>
        <v>18</v>
      </c>
      <c r="I4" s="65">
        <f>Kokku!I29</f>
        <v>0</v>
      </c>
      <c r="J4" s="101">
        <f>Kokku!J29</f>
        <v>1.2857142857142858</v>
      </c>
      <c r="K4" s="101">
        <f>Kokku!K29</f>
        <v>20.30722891566265</v>
      </c>
      <c r="L4" s="102">
        <f>Kokku!L29</f>
        <v>23.30722891566265</v>
      </c>
    </row>
    <row r="5" spans="1:12" ht="12.75">
      <c r="A5" s="91"/>
      <c r="B5" s="71">
        <v>2</v>
      </c>
      <c r="C5" s="66" t="str">
        <f>Kokku!C47</f>
        <v>Nikolai Harin</v>
      </c>
      <c r="D5" s="66">
        <f>Kokku!D47</f>
        <v>324</v>
      </c>
      <c r="E5" s="67">
        <f>Kokku!E47</f>
        <v>6447</v>
      </c>
      <c r="F5" s="67">
        <f>Kokku!F47</f>
        <v>13</v>
      </c>
      <c r="G5" s="67">
        <f>Kokku!G47</f>
        <v>4</v>
      </c>
      <c r="H5" s="67">
        <f>Kokku!H47</f>
        <v>15</v>
      </c>
      <c r="I5" s="67">
        <f>Kokku!I47</f>
        <v>0</v>
      </c>
      <c r="J5" s="103">
        <f>Kokku!J47</f>
        <v>1.1538461538461537</v>
      </c>
      <c r="K5" s="103">
        <f>Kokku!K47</f>
        <v>19.89814814814815</v>
      </c>
      <c r="L5" s="104">
        <f>Kokku!L47</f>
        <v>23.89814814814815</v>
      </c>
    </row>
    <row r="6" spans="1:12" ht="12.75">
      <c r="A6" s="91"/>
      <c r="B6" s="71">
        <v>3</v>
      </c>
      <c r="C6" s="66" t="str">
        <f>Kokku!C6</f>
        <v>Andres Sepp</v>
      </c>
      <c r="D6" s="66">
        <f>Kokku!D6</f>
        <v>446</v>
      </c>
      <c r="E6" s="67">
        <f>Kokku!E6</f>
        <v>8160</v>
      </c>
      <c r="F6" s="67">
        <f>Kokku!F6</f>
        <v>17</v>
      </c>
      <c r="G6" s="67">
        <f>Kokku!G6</f>
        <v>4</v>
      </c>
      <c r="H6" s="67">
        <f>Kokku!H6</f>
        <v>15</v>
      </c>
      <c r="I6" s="67">
        <f>Kokku!I6</f>
        <v>0</v>
      </c>
      <c r="J6" s="103">
        <f>Kokku!J6</f>
        <v>0.8823529411764706</v>
      </c>
      <c r="K6" s="103">
        <f>Kokku!K6</f>
        <v>18.295964125560538</v>
      </c>
      <c r="L6" s="104">
        <f>Kokku!L6</f>
        <v>22.295964125560538</v>
      </c>
    </row>
    <row r="7" spans="1:12" ht="12.75">
      <c r="A7" s="91"/>
      <c r="B7" s="71">
        <v>4</v>
      </c>
      <c r="C7" s="66" t="str">
        <f>Kokku!C10</f>
        <v>Kristo Männik</v>
      </c>
      <c r="D7" s="66">
        <f>Kokku!D10</f>
        <v>422</v>
      </c>
      <c r="E7" s="67">
        <f>Kokku!E10</f>
        <v>8545</v>
      </c>
      <c r="F7" s="67">
        <f>Kokku!F10</f>
        <v>18</v>
      </c>
      <c r="G7" s="67">
        <f>Kokku!G10</f>
        <v>2</v>
      </c>
      <c r="H7" s="67">
        <f>Kokku!H10</f>
        <v>20</v>
      </c>
      <c r="I7" s="67">
        <f>Kokku!I10</f>
        <v>1</v>
      </c>
      <c r="J7" s="103">
        <f>Kokku!J10</f>
        <v>1.1666666666666667</v>
      </c>
      <c r="K7" s="103">
        <f>Kokku!K10</f>
        <v>20.248815165876778</v>
      </c>
      <c r="L7" s="104">
        <f>Kokku!L10</f>
        <v>22.248815165876778</v>
      </c>
    </row>
    <row r="8" spans="1:12" ht="12.75">
      <c r="A8" s="91"/>
      <c r="B8" s="71">
        <v>5</v>
      </c>
      <c r="C8" s="66" t="str">
        <f>Kokku!C4</f>
        <v>Indrek Kalgan</v>
      </c>
      <c r="D8" s="66">
        <f>Kokku!D4</f>
        <v>461</v>
      </c>
      <c r="E8" s="67">
        <f>Kokku!E4</f>
        <v>8350</v>
      </c>
      <c r="F8" s="67">
        <f>Kokku!F4</f>
        <v>18</v>
      </c>
      <c r="G8" s="67">
        <f>Kokku!G4</f>
        <v>4</v>
      </c>
      <c r="H8" s="67">
        <f>Kokku!H4</f>
        <v>16</v>
      </c>
      <c r="I8" s="67">
        <f>Kokku!I4</f>
        <v>0</v>
      </c>
      <c r="J8" s="103">
        <f>Kokku!J4</f>
        <v>0.8888888888888888</v>
      </c>
      <c r="K8" s="103">
        <f>Kokku!K4</f>
        <v>18.112798264642084</v>
      </c>
      <c r="L8" s="104">
        <f>Kokku!L4</f>
        <v>22.112798264642084</v>
      </c>
    </row>
    <row r="9" spans="1:12" ht="12.75">
      <c r="A9" s="91"/>
      <c r="B9" s="71">
        <v>6</v>
      </c>
      <c r="C9" s="66" t="str">
        <f>Kokku!C52</f>
        <v>Raido Kadopa</v>
      </c>
      <c r="D9" s="66">
        <f>Kokku!D52</f>
        <v>415</v>
      </c>
      <c r="E9" s="67">
        <f>Kokku!E52</f>
        <v>7248</v>
      </c>
      <c r="F9" s="67">
        <f>Kokku!F52</f>
        <v>15</v>
      </c>
      <c r="G9" s="67">
        <f>Kokku!G52</f>
        <v>3</v>
      </c>
      <c r="H9" s="67">
        <f>Kokku!H52</f>
        <v>13</v>
      </c>
      <c r="I9" s="67">
        <f>Kokku!I52</f>
        <v>1</v>
      </c>
      <c r="J9" s="103">
        <f>Kokku!J52</f>
        <v>0.9333333333333333</v>
      </c>
      <c r="K9" s="103">
        <f>Kokku!K52</f>
        <v>17.465060240963854</v>
      </c>
      <c r="L9" s="104">
        <f>Kokku!L52</f>
        <v>20.465060240963854</v>
      </c>
    </row>
    <row r="10" spans="1:12" ht="12.75">
      <c r="A10" s="91"/>
      <c r="B10" s="71">
        <v>7</v>
      </c>
      <c r="C10" s="66" t="str">
        <f>Kokku!C34</f>
        <v>Tarvi Tõnnis</v>
      </c>
      <c r="D10" s="66">
        <f>Kokku!D34</f>
        <v>396</v>
      </c>
      <c r="E10" s="67">
        <f>Kokku!E34</f>
        <v>6764</v>
      </c>
      <c r="F10" s="67">
        <f>Kokku!F34</f>
        <v>14</v>
      </c>
      <c r="G10" s="67">
        <f>Kokku!G34</f>
        <v>3</v>
      </c>
      <c r="H10" s="67">
        <f>Kokku!H34</f>
        <v>15</v>
      </c>
      <c r="I10" s="67">
        <f>Kokku!I34</f>
        <v>0</v>
      </c>
      <c r="J10" s="103">
        <f>Kokku!J34</f>
        <v>1.0714285714285714</v>
      </c>
      <c r="K10" s="103">
        <f>Kokku!K34</f>
        <v>17.08080808080808</v>
      </c>
      <c r="L10" s="104">
        <f>Kokku!L34</f>
        <v>20.08080808080808</v>
      </c>
    </row>
    <row r="11" spans="1:12" ht="12.75">
      <c r="A11" s="91"/>
      <c r="B11" s="71">
        <v>8</v>
      </c>
      <c r="C11" s="66" t="str">
        <f>Kokku!C22</f>
        <v>Tarmo Pütsepp</v>
      </c>
      <c r="D11" s="66">
        <f>Kokku!D22</f>
        <v>427</v>
      </c>
      <c r="E11" s="67">
        <f>Kokku!E22</f>
        <v>7720</v>
      </c>
      <c r="F11" s="67">
        <f>Kokku!F22</f>
        <v>16</v>
      </c>
      <c r="G11" s="67">
        <f>Kokku!G22</f>
        <v>2</v>
      </c>
      <c r="H11" s="67">
        <f>Kokku!H22</f>
        <v>20</v>
      </c>
      <c r="I11" s="67">
        <f>Kokku!I22</f>
        <v>0</v>
      </c>
      <c r="J11" s="103">
        <f>Kokku!J22</f>
        <v>1.25</v>
      </c>
      <c r="K11" s="103">
        <f>Kokku!K22</f>
        <v>18.079625292740047</v>
      </c>
      <c r="L11" s="104">
        <f>Kokku!L22</f>
        <v>20.079625292740047</v>
      </c>
    </row>
    <row r="12" spans="1:12" ht="12.75">
      <c r="A12" s="91"/>
      <c r="B12" s="71">
        <v>9</v>
      </c>
      <c r="C12" s="66" t="str">
        <f>Kokku!C53</f>
        <v>Rando Kadopa</v>
      </c>
      <c r="D12" s="66">
        <f>Kokku!D53</f>
        <v>428</v>
      </c>
      <c r="E12" s="67">
        <f>Kokku!E53</f>
        <v>7684</v>
      </c>
      <c r="F12" s="67">
        <f>Kokku!F53</f>
        <v>16</v>
      </c>
      <c r="G12" s="67">
        <f>Kokku!G53</f>
        <v>2</v>
      </c>
      <c r="H12" s="67">
        <f>Kokku!H53</f>
        <v>15</v>
      </c>
      <c r="I12" s="67">
        <f>Kokku!I53</f>
        <v>1</v>
      </c>
      <c r="J12" s="103">
        <f>Kokku!J53</f>
        <v>1</v>
      </c>
      <c r="K12" s="103">
        <f>Kokku!K53</f>
        <v>17.953271028037385</v>
      </c>
      <c r="L12" s="104">
        <f>Kokku!L53</f>
        <v>19.953271028037385</v>
      </c>
    </row>
    <row r="13" spans="1:12" ht="12.75">
      <c r="A13" s="91"/>
      <c r="B13" s="71">
        <v>10</v>
      </c>
      <c r="C13" s="66" t="str">
        <f>Kokku!C49</f>
        <v>Alo Allemann</v>
      </c>
      <c r="D13" s="66">
        <f>Kokku!D49</f>
        <v>408</v>
      </c>
      <c r="E13" s="67">
        <f>Kokku!E49</f>
        <v>6755</v>
      </c>
      <c r="F13" s="67">
        <f>Kokku!F49</f>
        <v>14</v>
      </c>
      <c r="G13" s="67">
        <f>Kokku!G49</f>
        <v>3</v>
      </c>
      <c r="H13" s="67">
        <f>Kokku!H49</f>
        <v>15</v>
      </c>
      <c r="I13" s="67">
        <f>Kokku!I49</f>
        <v>0</v>
      </c>
      <c r="J13" s="103">
        <f>Kokku!J49</f>
        <v>1.0714285714285714</v>
      </c>
      <c r="K13" s="103">
        <f>Kokku!K49</f>
        <v>16.556372549019606</v>
      </c>
      <c r="L13" s="104">
        <f>Kokku!L49</f>
        <v>19.556372549019606</v>
      </c>
    </row>
    <row r="14" spans="1:12" ht="12.75">
      <c r="A14" s="91"/>
      <c r="B14" s="71">
        <v>11</v>
      </c>
      <c r="C14" s="66" t="str">
        <f>Kokku!C18</f>
        <v>Indrek Saar</v>
      </c>
      <c r="D14" s="66">
        <f>Kokku!D18</f>
        <v>531</v>
      </c>
      <c r="E14" s="67">
        <f>Kokku!E18</f>
        <v>8616</v>
      </c>
      <c r="F14" s="67">
        <f>Kokku!F18</f>
        <v>18</v>
      </c>
      <c r="G14" s="67">
        <f>Kokku!G18</f>
        <v>3</v>
      </c>
      <c r="H14" s="67">
        <f>Kokku!H18</f>
        <v>12</v>
      </c>
      <c r="I14" s="67">
        <f>Kokku!I18</f>
        <v>1</v>
      </c>
      <c r="J14" s="103">
        <f>Kokku!J18</f>
        <v>0.7222222222222222</v>
      </c>
      <c r="K14" s="103">
        <f>Kokku!K18</f>
        <v>16.225988700564972</v>
      </c>
      <c r="L14" s="104">
        <f>Kokku!L18</f>
        <v>19.225988700564972</v>
      </c>
    </row>
    <row r="15" spans="1:12" ht="12.75">
      <c r="A15" s="91"/>
      <c r="B15" s="71">
        <v>12</v>
      </c>
      <c r="C15" s="66" t="str">
        <f>Kokku!C41</f>
        <v>Margus Kuuskemäe</v>
      </c>
      <c r="D15" s="66">
        <f>Kokku!D41</f>
        <v>387</v>
      </c>
      <c r="E15" s="67">
        <f>Kokku!E41</f>
        <v>6559</v>
      </c>
      <c r="F15" s="67">
        <f>Kokku!F41</f>
        <v>14</v>
      </c>
      <c r="G15" s="67">
        <f>Kokku!G41</f>
        <v>2</v>
      </c>
      <c r="H15" s="67">
        <f>Kokku!H41</f>
        <v>10</v>
      </c>
      <c r="I15" s="67">
        <f>Kokku!I41</f>
        <v>0</v>
      </c>
      <c r="J15" s="103">
        <f>Kokku!J41</f>
        <v>0.7142857142857143</v>
      </c>
      <c r="K15" s="103">
        <f>Kokku!K41</f>
        <v>16.948320413436694</v>
      </c>
      <c r="L15" s="104">
        <f>Kokku!L41</f>
        <v>18.948320413436694</v>
      </c>
    </row>
    <row r="16" spans="1:12" ht="12.75">
      <c r="A16" s="91"/>
      <c r="B16" s="71">
        <v>13</v>
      </c>
      <c r="C16" s="66" t="str">
        <f>Kokku!C11</f>
        <v>Tiit Haidak</v>
      </c>
      <c r="D16" s="66">
        <f>Kokku!D11</f>
        <v>427</v>
      </c>
      <c r="E16" s="67">
        <f>Kokku!E11</f>
        <v>7662</v>
      </c>
      <c r="F16" s="67">
        <f>Kokku!F11</f>
        <v>16</v>
      </c>
      <c r="G16" s="67">
        <f>Kokku!G11</f>
        <v>1</v>
      </c>
      <c r="H16" s="67">
        <f>Kokku!H11</f>
        <v>14</v>
      </c>
      <c r="I16" s="67">
        <f>Kokku!I11</f>
        <v>0</v>
      </c>
      <c r="J16" s="103">
        <f>Kokku!J11</f>
        <v>0.875</v>
      </c>
      <c r="K16" s="103">
        <f>Kokku!K11</f>
        <v>17.943793911007027</v>
      </c>
      <c r="L16" s="104">
        <f>Kokku!L11</f>
        <v>18.943793911007027</v>
      </c>
    </row>
    <row r="17" spans="1:12" ht="12.75">
      <c r="A17" s="91"/>
      <c r="B17" s="71">
        <v>14</v>
      </c>
      <c r="C17" s="66" t="str">
        <f>Kokku!C24</f>
        <v>Alar Jürisson</v>
      </c>
      <c r="D17" s="66">
        <f>Kokku!D24</f>
        <v>532</v>
      </c>
      <c r="E17" s="67">
        <f>Kokku!E24</f>
        <v>8326</v>
      </c>
      <c r="F17" s="67">
        <f>Kokku!F24</f>
        <v>17</v>
      </c>
      <c r="G17" s="67">
        <f>Kokku!G24</f>
        <v>3</v>
      </c>
      <c r="H17" s="67">
        <f>Kokku!H24</f>
        <v>3</v>
      </c>
      <c r="I17" s="67">
        <f>Kokku!I24</f>
        <v>0</v>
      </c>
      <c r="J17" s="103">
        <f>Kokku!J24</f>
        <v>0.17647058823529413</v>
      </c>
      <c r="K17" s="103">
        <f>Kokku!K24</f>
        <v>15.650375939849624</v>
      </c>
      <c r="L17" s="104">
        <f>Kokku!L24</f>
        <v>18.650375939849624</v>
      </c>
    </row>
    <row r="18" spans="1:12" ht="12.75">
      <c r="A18" s="91"/>
      <c r="B18" s="71">
        <v>15</v>
      </c>
      <c r="C18" s="66" t="str">
        <f>Kokku!C54</f>
        <v>Raimo Põld</v>
      </c>
      <c r="D18" s="66">
        <f>Kokku!D54</f>
        <v>470</v>
      </c>
      <c r="E18" s="67">
        <f>Kokku!E54</f>
        <v>8237</v>
      </c>
      <c r="F18" s="67">
        <f>Kokku!F54</f>
        <v>18</v>
      </c>
      <c r="G18" s="67">
        <f>Kokku!G54</f>
        <v>1</v>
      </c>
      <c r="H18" s="67">
        <f>Kokku!H54</f>
        <v>12</v>
      </c>
      <c r="I18" s="67">
        <f>Kokku!I54</f>
        <v>1</v>
      </c>
      <c r="J18" s="103">
        <f>Kokku!J54</f>
        <v>0.7222222222222222</v>
      </c>
      <c r="K18" s="103">
        <f>Kokku!K54</f>
        <v>17.525531914893616</v>
      </c>
      <c r="L18" s="104">
        <f>Kokku!L54</f>
        <v>18.525531914893616</v>
      </c>
    </row>
    <row r="19" spans="1:12" ht="12.75">
      <c r="A19" s="91"/>
      <c r="B19" s="71">
        <v>16</v>
      </c>
      <c r="C19" s="66" t="str">
        <f>Kokku!C40</f>
        <v>Fred Endrekson</v>
      </c>
      <c r="D19" s="66">
        <f>Kokku!D40</f>
        <v>541</v>
      </c>
      <c r="E19" s="67">
        <f>Kokku!E40</f>
        <v>8807</v>
      </c>
      <c r="F19" s="67">
        <f>Kokku!F40</f>
        <v>18</v>
      </c>
      <c r="G19" s="67">
        <f>Kokku!G40</f>
        <v>2</v>
      </c>
      <c r="H19" s="67">
        <f>Kokku!H40</f>
        <v>15</v>
      </c>
      <c r="I19" s="67">
        <f>Kokku!I40</f>
        <v>0</v>
      </c>
      <c r="J19" s="103">
        <f>Kokku!J40</f>
        <v>0.8333333333333334</v>
      </c>
      <c r="K19" s="103">
        <f>Kokku!K40</f>
        <v>16.279112754158966</v>
      </c>
      <c r="L19" s="104">
        <f>Kokku!L40</f>
        <v>18.279112754158966</v>
      </c>
    </row>
    <row r="20" spans="1:12" ht="12.75">
      <c r="A20" s="91"/>
      <c r="B20" s="71">
        <v>17</v>
      </c>
      <c r="C20" s="66" t="str">
        <f>Kokku!C17</f>
        <v>Viljar Niiholm</v>
      </c>
      <c r="D20" s="66">
        <f>Kokku!D17</f>
        <v>400</v>
      </c>
      <c r="E20" s="67">
        <f>Kokku!E17</f>
        <v>6331</v>
      </c>
      <c r="F20" s="67">
        <f>Kokku!F17</f>
        <v>13</v>
      </c>
      <c r="G20" s="67">
        <f>Kokku!G17</f>
        <v>2</v>
      </c>
      <c r="H20" s="67">
        <f>Kokku!H17</f>
        <v>12</v>
      </c>
      <c r="I20" s="67">
        <f>Kokku!I17</f>
        <v>0</v>
      </c>
      <c r="J20" s="103">
        <f>Kokku!J17</f>
        <v>0.9230769230769231</v>
      </c>
      <c r="K20" s="103">
        <f>Kokku!K17</f>
        <v>15.8275</v>
      </c>
      <c r="L20" s="104">
        <f>Kokku!L17</f>
        <v>17.8275</v>
      </c>
    </row>
    <row r="21" spans="1:12" ht="12.75">
      <c r="A21" s="91"/>
      <c r="B21" s="71">
        <v>18</v>
      </c>
      <c r="C21" s="66" t="str">
        <f>Kokku!C12</f>
        <v>Hannes Hanimägi</v>
      </c>
      <c r="D21" s="66">
        <f>Kokku!D12</f>
        <v>435</v>
      </c>
      <c r="E21" s="67">
        <f>Kokku!E12</f>
        <v>7252</v>
      </c>
      <c r="F21" s="67">
        <f>Kokku!F12</f>
        <v>16</v>
      </c>
      <c r="G21" s="67">
        <f>Kokku!G12</f>
        <v>1</v>
      </c>
      <c r="H21" s="67">
        <f>Kokku!H12</f>
        <v>10</v>
      </c>
      <c r="I21" s="67">
        <f>Kokku!I12</f>
        <v>0</v>
      </c>
      <c r="J21" s="103">
        <f>Kokku!J12</f>
        <v>0.625</v>
      </c>
      <c r="K21" s="103">
        <f>Kokku!K12</f>
        <v>16.671264367816093</v>
      </c>
      <c r="L21" s="104">
        <f>Kokku!L12</f>
        <v>17.671264367816093</v>
      </c>
    </row>
    <row r="22" spans="1:12" ht="12.75">
      <c r="A22" s="91"/>
      <c r="B22" s="71">
        <v>19</v>
      </c>
      <c r="C22" s="66" t="str">
        <f>Kokku!C36</f>
        <v>Henry Tõnnis</v>
      </c>
      <c r="D22" s="66">
        <f>Kokku!D36</f>
        <v>422</v>
      </c>
      <c r="E22" s="67">
        <f>Kokku!E36</f>
        <v>6772</v>
      </c>
      <c r="F22" s="67">
        <f>Kokku!F36</f>
        <v>16</v>
      </c>
      <c r="G22" s="67">
        <f>Kokku!G36</f>
        <v>1</v>
      </c>
      <c r="H22" s="67">
        <f>Kokku!H36</f>
        <v>6</v>
      </c>
      <c r="I22" s="67">
        <f>Kokku!I36</f>
        <v>0</v>
      </c>
      <c r="J22" s="103">
        <f>Kokku!J36</f>
        <v>0.375</v>
      </c>
      <c r="K22" s="103">
        <f>Kokku!K36</f>
        <v>16.04739336492891</v>
      </c>
      <c r="L22" s="104">
        <f>Kokku!L36</f>
        <v>17.04739336492891</v>
      </c>
    </row>
    <row r="23" spans="1:12" ht="12.75">
      <c r="A23" s="91"/>
      <c r="B23" s="71">
        <v>20</v>
      </c>
      <c r="C23" s="66" t="str">
        <f>Kokku!C16</f>
        <v>Erki Selling</v>
      </c>
      <c r="D23" s="66">
        <f>Kokku!D16</f>
        <v>470</v>
      </c>
      <c r="E23" s="67">
        <f>Kokku!E16</f>
        <v>7071</v>
      </c>
      <c r="F23" s="67">
        <f>Kokku!F16</f>
        <v>15</v>
      </c>
      <c r="G23" s="67">
        <f>Kokku!G16</f>
        <v>2</v>
      </c>
      <c r="H23" s="67">
        <f>Kokku!H16</f>
        <v>11</v>
      </c>
      <c r="I23" s="67">
        <f>Kokku!I16</f>
        <v>0</v>
      </c>
      <c r="J23" s="103">
        <f>Kokku!J16</f>
        <v>0.7333333333333333</v>
      </c>
      <c r="K23" s="103">
        <f>Kokku!K16</f>
        <v>15.04468085106383</v>
      </c>
      <c r="L23" s="104">
        <f>Kokku!L16</f>
        <v>17.04468085106383</v>
      </c>
    </row>
    <row r="24" spans="1:12" ht="12.75">
      <c r="A24" s="91"/>
      <c r="B24" s="71">
        <v>21</v>
      </c>
      <c r="C24" s="66" t="str">
        <f>Kokku!C23</f>
        <v>Priit Reinart</v>
      </c>
      <c r="D24" s="66">
        <f>Kokku!D23</f>
        <v>537</v>
      </c>
      <c r="E24" s="67">
        <f>Kokku!E23</f>
        <v>7980</v>
      </c>
      <c r="F24" s="67">
        <f>Kokku!F23</f>
        <v>17</v>
      </c>
      <c r="G24" s="67">
        <f>Kokku!G23</f>
        <v>2</v>
      </c>
      <c r="H24" s="67">
        <f>Kokku!H23</f>
        <v>10</v>
      </c>
      <c r="I24" s="67">
        <f>Kokku!I23</f>
        <v>0</v>
      </c>
      <c r="J24" s="103">
        <f>Kokku!J23</f>
        <v>0.5882352941176471</v>
      </c>
      <c r="K24" s="103">
        <f>Kokku!K23</f>
        <v>14.860335195530727</v>
      </c>
      <c r="L24" s="104">
        <f>Kokku!L23</f>
        <v>16.860335195530727</v>
      </c>
    </row>
    <row r="25" spans="1:12" ht="12.75">
      <c r="A25" s="91"/>
      <c r="B25" s="71">
        <v>22</v>
      </c>
      <c r="C25" s="66" t="str">
        <f>Kokku!C5</f>
        <v>Kaido Põldma</v>
      </c>
      <c r="D25" s="66">
        <f>Kokku!D5</f>
        <v>359</v>
      </c>
      <c r="E25" s="67">
        <f>Kokku!E5</f>
        <v>6031</v>
      </c>
      <c r="F25" s="67">
        <f>Kokku!F5</f>
        <v>14</v>
      </c>
      <c r="G25" s="67">
        <f>Kokku!G5</f>
        <v>0</v>
      </c>
      <c r="H25" s="67">
        <f>Kokku!H5</f>
        <v>5</v>
      </c>
      <c r="I25" s="67">
        <f>Kokku!I5</f>
        <v>0</v>
      </c>
      <c r="J25" s="103">
        <f>Kokku!J5</f>
        <v>0.35714285714285715</v>
      </c>
      <c r="K25" s="103">
        <f>Kokku!K5</f>
        <v>16.799442896935933</v>
      </c>
      <c r="L25" s="104">
        <f>Kokku!L5</f>
        <v>16.799442896935933</v>
      </c>
    </row>
    <row r="26" spans="1:12" ht="12.75">
      <c r="A26" s="91"/>
      <c r="B26" s="71">
        <v>23</v>
      </c>
      <c r="C26" s="66" t="str">
        <f>Kokku!C48</f>
        <v>Arvi Ott</v>
      </c>
      <c r="D26" s="66">
        <f>Kokku!D48</f>
        <v>486</v>
      </c>
      <c r="E26" s="67">
        <f>Kokku!E48</f>
        <v>6830</v>
      </c>
      <c r="F26" s="67">
        <f>Kokku!F48</f>
        <v>15</v>
      </c>
      <c r="G26" s="67">
        <f>Kokku!G48</f>
        <v>2</v>
      </c>
      <c r="H26" s="67">
        <f>Kokku!H48</f>
        <v>1</v>
      </c>
      <c r="I26" s="67">
        <f>Kokku!I48</f>
        <v>0</v>
      </c>
      <c r="J26" s="103">
        <f>Kokku!J48</f>
        <v>0.06666666666666667</v>
      </c>
      <c r="K26" s="103">
        <f>Kokku!K48</f>
        <v>14.053497942386832</v>
      </c>
      <c r="L26" s="104">
        <f>Kokku!L48</f>
        <v>16.053497942386834</v>
      </c>
    </row>
    <row r="27" spans="1:12" ht="12.75">
      <c r="A27" s="91"/>
      <c r="B27" s="71">
        <v>24</v>
      </c>
      <c r="C27" s="66" t="str">
        <f>Kokku!C44</f>
        <v>Kaupo Salumets</v>
      </c>
      <c r="D27" s="66">
        <f>Kokku!D44</f>
        <v>225</v>
      </c>
      <c r="E27" s="67">
        <f>Kokku!E44</f>
        <v>3598</v>
      </c>
      <c r="F27" s="67">
        <f>Kokku!F44</f>
        <v>8</v>
      </c>
      <c r="G27" s="67">
        <f>Kokku!G44</f>
        <v>0</v>
      </c>
      <c r="H27" s="67">
        <f>Kokku!H44</f>
        <v>5</v>
      </c>
      <c r="I27" s="67">
        <f>Kokku!I44</f>
        <v>0</v>
      </c>
      <c r="J27" s="103">
        <f>Kokku!J44</f>
        <v>0.625</v>
      </c>
      <c r="K27" s="103">
        <f>Kokku!K44</f>
        <v>15.991111111111111</v>
      </c>
      <c r="L27" s="104">
        <f>Kokku!L44</f>
        <v>15.991111111111111</v>
      </c>
    </row>
    <row r="28" spans="1:12" ht="12.75">
      <c r="A28" s="91"/>
      <c r="B28" s="71">
        <v>25</v>
      </c>
      <c r="C28" s="66" t="str">
        <f>Kokku!C37</f>
        <v>Reijo Sikk</v>
      </c>
      <c r="D28" s="66">
        <f>Kokku!D37</f>
        <v>519</v>
      </c>
      <c r="E28" s="67">
        <f>Kokku!E37</f>
        <v>7115</v>
      </c>
      <c r="F28" s="67">
        <f>Kokku!F37</f>
        <v>15</v>
      </c>
      <c r="G28" s="67">
        <f>Kokku!G37</f>
        <v>1</v>
      </c>
      <c r="H28" s="67">
        <f>Kokku!H37</f>
        <v>9</v>
      </c>
      <c r="I28" s="67">
        <f>Kokku!I37</f>
        <v>0</v>
      </c>
      <c r="J28" s="103">
        <f>Kokku!J37</f>
        <v>0.6</v>
      </c>
      <c r="K28" s="103">
        <f>Kokku!K37</f>
        <v>13.709055876685934</v>
      </c>
      <c r="L28" s="104">
        <f>Kokku!L37</f>
        <v>14.709055876685934</v>
      </c>
    </row>
    <row r="29" spans="1:12" ht="12.75">
      <c r="A29" s="91"/>
      <c r="B29" s="71">
        <v>26</v>
      </c>
      <c r="C29" s="66" t="str">
        <f>Kokku!C28</f>
        <v>Martin Meriküla</v>
      </c>
      <c r="D29" s="66">
        <f>Kokku!D28</f>
        <v>503</v>
      </c>
      <c r="E29" s="67">
        <f>Kokku!E28</f>
        <v>7346</v>
      </c>
      <c r="F29" s="67">
        <f>Kokku!F28</f>
        <v>16</v>
      </c>
      <c r="G29" s="67">
        <f>Kokku!G28</f>
        <v>0</v>
      </c>
      <c r="H29" s="67">
        <f>Kokku!H28</f>
        <v>9</v>
      </c>
      <c r="I29" s="67">
        <f>Kokku!I28</f>
        <v>0</v>
      </c>
      <c r="J29" s="103">
        <f>Kokku!J28</f>
        <v>0.5625</v>
      </c>
      <c r="K29" s="103">
        <f>Kokku!K28</f>
        <v>14.604373757455269</v>
      </c>
      <c r="L29" s="104">
        <f>Kokku!L28</f>
        <v>14.604373757455269</v>
      </c>
    </row>
    <row r="30" spans="1:12" ht="12.75">
      <c r="A30" s="91"/>
      <c r="B30" s="71">
        <v>27</v>
      </c>
      <c r="C30" s="66" t="str">
        <f>Kokku!C31</f>
        <v>Tanel Tõnnis</v>
      </c>
      <c r="D30" s="66">
        <f>Kokku!D31</f>
        <v>492</v>
      </c>
      <c r="E30" s="67">
        <f>Kokku!E31</f>
        <v>6628</v>
      </c>
      <c r="F30" s="67">
        <f>Kokku!F31</f>
        <v>15</v>
      </c>
      <c r="G30" s="67">
        <f>Kokku!G31</f>
        <v>1</v>
      </c>
      <c r="H30" s="67">
        <f>Kokku!H31</f>
        <v>3</v>
      </c>
      <c r="I30" s="67">
        <f>Kokku!I31</f>
        <v>0</v>
      </c>
      <c r="J30" s="103">
        <f>Kokku!J31</f>
        <v>0.2</v>
      </c>
      <c r="K30" s="103">
        <f>Kokku!K31</f>
        <v>13.471544715447154</v>
      </c>
      <c r="L30" s="104">
        <f>Kokku!L31</f>
        <v>14.471544715447154</v>
      </c>
    </row>
    <row r="31" spans="1:12" ht="12.75">
      <c r="A31" s="91"/>
      <c r="B31" s="71">
        <v>28</v>
      </c>
      <c r="C31" s="66" t="str">
        <f>Kokku!C42</f>
        <v>Marge Piik</v>
      </c>
      <c r="D31" s="66">
        <f>Kokku!D42</f>
        <v>204</v>
      </c>
      <c r="E31" s="67">
        <f>Kokku!E42</f>
        <v>2756</v>
      </c>
      <c r="F31" s="67">
        <f>Kokku!F42</f>
        <v>6</v>
      </c>
      <c r="G31" s="67">
        <f>Kokku!G42</f>
        <v>0</v>
      </c>
      <c r="H31" s="67">
        <f>Kokku!H42</f>
        <v>3</v>
      </c>
      <c r="I31" s="67">
        <f>Kokku!I42</f>
        <v>0</v>
      </c>
      <c r="J31" s="103">
        <f>Kokku!J42</f>
        <v>0.5</v>
      </c>
      <c r="K31" s="103">
        <f>Kokku!K42</f>
        <v>13.509803921568627</v>
      </c>
      <c r="L31" s="104">
        <f>Kokku!L42</f>
        <v>13.509803921568627</v>
      </c>
    </row>
    <row r="32" spans="1:12" ht="12.75">
      <c r="A32" s="91"/>
      <c r="B32" s="71">
        <v>29</v>
      </c>
      <c r="C32" s="66" t="str">
        <f>Kokku!C35</f>
        <v>Andre Tõnnis</v>
      </c>
      <c r="D32" s="66">
        <f>Kokku!D35</f>
        <v>0</v>
      </c>
      <c r="E32" s="67">
        <f>Kokku!E35</f>
        <v>0</v>
      </c>
      <c r="F32" s="67">
        <f>Kokku!F35</f>
        <v>0</v>
      </c>
      <c r="G32" s="67">
        <f>Kokku!G35</f>
        <v>0</v>
      </c>
      <c r="H32" s="67">
        <f>Kokku!H35</f>
        <v>0</v>
      </c>
      <c r="I32" s="67">
        <f>Kokku!I35</f>
        <v>0</v>
      </c>
      <c r="J32" s="103">
        <f>Kokku!J35</f>
        <v>0</v>
      </c>
      <c r="K32" s="103">
        <f>Kokku!K35</f>
        <v>0</v>
      </c>
      <c r="L32" s="104">
        <f>Kokku!L35</f>
        <v>0</v>
      </c>
    </row>
    <row r="33" spans="1:12" ht="12.75">
      <c r="A33" s="91"/>
      <c r="B33" s="71">
        <v>30</v>
      </c>
      <c r="C33" s="66" t="str">
        <f>Kokku!C46</f>
        <v>Sven näpping</v>
      </c>
      <c r="D33" s="66">
        <f>Kokku!D46</f>
        <v>0</v>
      </c>
      <c r="E33" s="67">
        <f>Kokku!E46</f>
        <v>0</v>
      </c>
      <c r="F33" s="67">
        <f>Kokku!F46</f>
        <v>0</v>
      </c>
      <c r="G33" s="67">
        <f>Kokku!G46</f>
        <v>0</v>
      </c>
      <c r="H33" s="67">
        <f>Kokku!H46</f>
        <v>0</v>
      </c>
      <c r="I33" s="67">
        <f>Kokku!I46</f>
        <v>0</v>
      </c>
      <c r="J33" s="103">
        <f>Kokku!J46</f>
        <v>0</v>
      </c>
      <c r="K33" s="103">
        <f>Kokku!K46</f>
        <v>0</v>
      </c>
      <c r="L33" s="104">
        <f>Kokku!L46</f>
        <v>0</v>
      </c>
    </row>
    <row r="34" spans="1:12" ht="12.75">
      <c r="A34" s="91"/>
      <c r="B34" s="71">
        <v>31</v>
      </c>
      <c r="C34" s="66" t="str">
        <f>Kokku!C19</f>
        <v>Argo Kivi</v>
      </c>
      <c r="D34" s="66">
        <f>Kokku!D19</f>
        <v>0</v>
      </c>
      <c r="E34" s="67">
        <f>Kokku!E19</f>
        <v>0</v>
      </c>
      <c r="F34" s="67">
        <f>Kokku!F19</f>
        <v>0</v>
      </c>
      <c r="G34" s="67">
        <f>Kokku!G19</f>
        <v>0</v>
      </c>
      <c r="H34" s="67">
        <f>Kokku!H19</f>
        <v>0</v>
      </c>
      <c r="I34" s="67">
        <f>Kokku!I19</f>
        <v>0</v>
      </c>
      <c r="J34" s="103">
        <f>Kokku!J19</f>
        <v>0</v>
      </c>
      <c r="K34" s="103">
        <f>Kokku!K19</f>
        <v>0</v>
      </c>
      <c r="L34" s="104">
        <f>Kokku!L19</f>
        <v>0</v>
      </c>
    </row>
    <row r="35" spans="1:12" ht="12.75">
      <c r="A35" s="91"/>
      <c r="B35" s="71">
        <v>32</v>
      </c>
      <c r="C35" s="66" t="str">
        <f>Kokku!C30</f>
        <v>Lenne Jakobson</v>
      </c>
      <c r="D35" s="66">
        <f>Kokku!D30</f>
        <v>0</v>
      </c>
      <c r="E35" s="67">
        <f>Kokku!E30</f>
        <v>0</v>
      </c>
      <c r="F35" s="67">
        <f>Kokku!F30</f>
        <v>0</v>
      </c>
      <c r="G35" s="67">
        <f>Kokku!G30</f>
        <v>0</v>
      </c>
      <c r="H35" s="67">
        <f>Kokku!H30</f>
        <v>0</v>
      </c>
      <c r="I35" s="67">
        <f>Kokku!I30</f>
        <v>0</v>
      </c>
      <c r="J35" s="103">
        <f>Kokku!J30</f>
        <v>0</v>
      </c>
      <c r="K35" s="103">
        <f>Kokku!K30</f>
        <v>0</v>
      </c>
      <c r="L35" s="104">
        <f>Kokku!L30</f>
        <v>0</v>
      </c>
    </row>
    <row r="36" spans="1:12" ht="12.75">
      <c r="A36" s="91"/>
      <c r="B36" s="71">
        <v>33</v>
      </c>
      <c r="C36" s="66" t="str">
        <f>Kokku!C50</f>
        <v>Ivo Birk</v>
      </c>
      <c r="D36" s="66">
        <f>Kokku!D50</f>
        <v>0</v>
      </c>
      <c r="E36" s="67">
        <f>Kokku!E50</f>
        <v>0</v>
      </c>
      <c r="F36" s="67">
        <f>Kokku!F50</f>
        <v>0</v>
      </c>
      <c r="G36" s="67">
        <f>Kokku!G50</f>
        <v>0</v>
      </c>
      <c r="H36" s="67">
        <f>Kokku!H50</f>
        <v>0</v>
      </c>
      <c r="I36" s="67">
        <f>Kokku!I50</f>
        <v>0</v>
      </c>
      <c r="J36" s="103">
        <f>Kokku!J50</f>
        <v>0</v>
      </c>
      <c r="K36" s="103">
        <f>Kokku!K50</f>
        <v>0</v>
      </c>
      <c r="L36" s="104">
        <f>Kokku!L50</f>
        <v>0</v>
      </c>
    </row>
    <row r="37" spans="1:12" ht="12.75">
      <c r="A37" s="91"/>
      <c r="B37" s="71">
        <v>34</v>
      </c>
      <c r="C37" s="66" t="str">
        <f>Kokku!C43</f>
        <v>Reili Roodla</v>
      </c>
      <c r="D37" s="66">
        <f>Kokku!D43</f>
        <v>0</v>
      </c>
      <c r="E37" s="67">
        <f>Kokku!E43</f>
        <v>0</v>
      </c>
      <c r="F37" s="67">
        <f>Kokku!F43</f>
        <v>0</v>
      </c>
      <c r="G37" s="67">
        <f>Kokku!G43</f>
        <v>0</v>
      </c>
      <c r="H37" s="67">
        <f>Kokku!H43</f>
        <v>0</v>
      </c>
      <c r="I37" s="67">
        <f>Kokku!I43</f>
        <v>0</v>
      </c>
      <c r="J37" s="103">
        <f>Kokku!J43</f>
        <v>0</v>
      </c>
      <c r="K37" s="103">
        <f>Kokku!K43</f>
        <v>0</v>
      </c>
      <c r="L37" s="104">
        <f>Kokku!L43</f>
        <v>0</v>
      </c>
    </row>
    <row r="38" spans="1:12" ht="12.75">
      <c r="A38" s="91"/>
      <c r="B38" s="71">
        <v>35</v>
      </c>
      <c r="C38" s="66" t="str">
        <f>Kokku!C55</f>
        <v>-</v>
      </c>
      <c r="D38" s="66">
        <f>Kokku!D55</f>
        <v>0</v>
      </c>
      <c r="E38" s="67">
        <f>Kokku!E55</f>
        <v>0</v>
      </c>
      <c r="F38" s="67">
        <f>Kokku!F55</f>
        <v>0</v>
      </c>
      <c r="G38" s="67">
        <f>Kokku!G55</f>
        <v>0</v>
      </c>
      <c r="H38" s="67">
        <f>Kokku!H55</f>
        <v>0</v>
      </c>
      <c r="I38" s="67">
        <f>Kokku!I55</f>
        <v>0</v>
      </c>
      <c r="J38" s="103">
        <f>Kokku!J55</f>
        <v>0</v>
      </c>
      <c r="K38" s="103">
        <f>Kokku!K55</f>
        <v>0</v>
      </c>
      <c r="L38" s="104">
        <f>Kokku!L55</f>
        <v>0</v>
      </c>
    </row>
    <row r="39" spans="1:12" ht="12.75">
      <c r="A39" s="91"/>
      <c r="B39" s="71">
        <v>36</v>
      </c>
      <c r="C39" s="66" t="str">
        <f>Kokku!C20</f>
        <v>-</v>
      </c>
      <c r="D39" s="66">
        <f>Kokku!D20</f>
        <v>0</v>
      </c>
      <c r="E39" s="67">
        <f>Kokku!E20</f>
        <v>0</v>
      </c>
      <c r="F39" s="67">
        <f>Kokku!F20</f>
        <v>0</v>
      </c>
      <c r="G39" s="67">
        <f>Kokku!G20</f>
        <v>0</v>
      </c>
      <c r="H39" s="67">
        <f>Kokku!H20</f>
        <v>0</v>
      </c>
      <c r="I39" s="67">
        <f>Kokku!I20</f>
        <v>0</v>
      </c>
      <c r="J39" s="103">
        <f>Kokku!J20</f>
        <v>0</v>
      </c>
      <c r="K39" s="103">
        <f>Kokku!K20</f>
        <v>0</v>
      </c>
      <c r="L39" s="104">
        <f>Kokku!L20</f>
        <v>0</v>
      </c>
    </row>
    <row r="40" spans="1:12" ht="12.75">
      <c r="A40" s="91"/>
      <c r="B40" s="71">
        <v>37</v>
      </c>
      <c r="C40" s="66" t="str">
        <f>Kokku!C7</f>
        <v>-</v>
      </c>
      <c r="D40" s="66">
        <f>Kokku!D7</f>
        <v>0</v>
      </c>
      <c r="E40" s="67">
        <f>Kokku!E7</f>
        <v>0</v>
      </c>
      <c r="F40" s="67">
        <f>Kokku!F7</f>
        <v>0</v>
      </c>
      <c r="G40" s="67">
        <f>Kokku!G7</f>
        <v>0</v>
      </c>
      <c r="H40" s="67">
        <f>Kokku!H7</f>
        <v>0</v>
      </c>
      <c r="I40" s="67">
        <f>Kokku!I7</f>
        <v>0</v>
      </c>
      <c r="J40" s="103">
        <f>Kokku!J7</f>
        <v>0</v>
      </c>
      <c r="K40" s="103">
        <f>Kokku!K7</f>
        <v>0</v>
      </c>
      <c r="L40" s="104">
        <f>Kokku!L7</f>
        <v>0</v>
      </c>
    </row>
    <row r="41" spans="1:12" ht="12.75">
      <c r="A41" s="91"/>
      <c r="B41" s="71">
        <v>38</v>
      </c>
      <c r="C41" s="66" t="str">
        <f>Kokku!C8</f>
        <v>-</v>
      </c>
      <c r="D41" s="66">
        <f>Kokku!D8</f>
        <v>0</v>
      </c>
      <c r="E41" s="67">
        <f>Kokku!E8</f>
        <v>0</v>
      </c>
      <c r="F41" s="67">
        <f>Kokku!F8</f>
        <v>0</v>
      </c>
      <c r="G41" s="67">
        <f>Kokku!G8</f>
        <v>0</v>
      </c>
      <c r="H41" s="67">
        <f>Kokku!H8</f>
        <v>0</v>
      </c>
      <c r="I41" s="67">
        <f>Kokku!I8</f>
        <v>0</v>
      </c>
      <c r="J41" s="103">
        <f>Kokku!J8</f>
        <v>0</v>
      </c>
      <c r="K41" s="103">
        <f>Kokku!K8</f>
        <v>0</v>
      </c>
      <c r="L41" s="104">
        <f>Kokku!L8</f>
        <v>0</v>
      </c>
    </row>
    <row r="42" spans="1:12" ht="12.75">
      <c r="A42" s="91"/>
      <c r="B42" s="71">
        <v>39</v>
      </c>
      <c r="C42" s="66" t="str">
        <f>Kokku!C9</f>
        <v>-</v>
      </c>
      <c r="D42" s="66">
        <f>Kokku!D9</f>
        <v>0</v>
      </c>
      <c r="E42" s="67">
        <f>Kokku!E9</f>
        <v>0</v>
      </c>
      <c r="F42" s="67">
        <f>Kokku!F9</f>
        <v>0</v>
      </c>
      <c r="G42" s="67">
        <f>Kokku!G9</f>
        <v>0</v>
      </c>
      <c r="H42" s="67">
        <f>Kokku!H9</f>
        <v>0</v>
      </c>
      <c r="I42" s="67">
        <f>Kokku!I9</f>
        <v>0</v>
      </c>
      <c r="J42" s="103">
        <f>Kokku!J9</f>
        <v>0</v>
      </c>
      <c r="K42" s="103">
        <f>Kokku!K9</f>
        <v>0</v>
      </c>
      <c r="L42" s="104">
        <f>Kokku!L9</f>
        <v>0</v>
      </c>
    </row>
    <row r="43" spans="1:12" ht="12.75">
      <c r="A43" s="91"/>
      <c r="B43" s="71">
        <v>40</v>
      </c>
      <c r="C43" s="66" t="str">
        <f>Kokku!C13</f>
        <v>-</v>
      </c>
      <c r="D43" s="66">
        <f>Kokku!D13</f>
        <v>0</v>
      </c>
      <c r="E43" s="67">
        <f>Kokku!E13</f>
        <v>0</v>
      </c>
      <c r="F43" s="67">
        <f>Kokku!F13</f>
        <v>0</v>
      </c>
      <c r="G43" s="67">
        <f>Kokku!G13</f>
        <v>0</v>
      </c>
      <c r="H43" s="67">
        <f>Kokku!H13</f>
        <v>0</v>
      </c>
      <c r="I43" s="67">
        <f>Kokku!I13</f>
        <v>0</v>
      </c>
      <c r="J43" s="103">
        <f>Kokku!J13</f>
        <v>0</v>
      </c>
      <c r="K43" s="103">
        <f>Kokku!K13</f>
        <v>0</v>
      </c>
      <c r="L43" s="104">
        <f>Kokku!L13</f>
        <v>0</v>
      </c>
    </row>
    <row r="44" spans="1:12" ht="12.75">
      <c r="A44" s="91"/>
      <c r="B44" s="71">
        <v>41</v>
      </c>
      <c r="C44" s="66" t="str">
        <f>Kokku!C14</f>
        <v>-</v>
      </c>
      <c r="D44" s="66">
        <f>Kokku!D14</f>
        <v>0</v>
      </c>
      <c r="E44" s="67">
        <f>Kokku!E14</f>
        <v>0</v>
      </c>
      <c r="F44" s="67">
        <f>Kokku!F14</f>
        <v>0</v>
      </c>
      <c r="G44" s="67">
        <f>Kokku!G14</f>
        <v>0</v>
      </c>
      <c r="H44" s="67">
        <f>Kokku!H14</f>
        <v>0</v>
      </c>
      <c r="I44" s="67">
        <f>Kokku!I14</f>
        <v>0</v>
      </c>
      <c r="J44" s="103">
        <f>Kokku!J14</f>
        <v>0</v>
      </c>
      <c r="K44" s="103">
        <f>Kokku!K14</f>
        <v>0</v>
      </c>
      <c r="L44" s="104">
        <f>Kokku!L14</f>
        <v>0</v>
      </c>
    </row>
    <row r="45" spans="1:12" ht="12.75">
      <c r="A45" s="91"/>
      <c r="B45" s="71">
        <v>42</v>
      </c>
      <c r="C45" s="66" t="str">
        <f>Kokku!C15</f>
        <v>-</v>
      </c>
      <c r="D45" s="66">
        <f>Kokku!D15</f>
        <v>0</v>
      </c>
      <c r="E45" s="67">
        <f>Kokku!E15</f>
        <v>0</v>
      </c>
      <c r="F45" s="67">
        <f>Kokku!F15</f>
        <v>0</v>
      </c>
      <c r="G45" s="67">
        <f>Kokku!G15</f>
        <v>0</v>
      </c>
      <c r="H45" s="67">
        <f>Kokku!H15</f>
        <v>0</v>
      </c>
      <c r="I45" s="67">
        <f>Kokku!I15</f>
        <v>0</v>
      </c>
      <c r="J45" s="103">
        <f>Kokku!J15</f>
        <v>0</v>
      </c>
      <c r="K45" s="103">
        <f>Kokku!K15</f>
        <v>0</v>
      </c>
      <c r="L45" s="104">
        <f>Kokku!L15</f>
        <v>0</v>
      </c>
    </row>
    <row r="46" spans="1:12" ht="12.75">
      <c r="A46" s="91"/>
      <c r="B46" s="71">
        <v>43</v>
      </c>
      <c r="C46" s="66" t="str">
        <f>Kokku!C21</f>
        <v>-</v>
      </c>
      <c r="D46" s="66">
        <f>Kokku!D21</f>
        <v>0</v>
      </c>
      <c r="E46" s="67">
        <f>Kokku!E21</f>
        <v>0</v>
      </c>
      <c r="F46" s="67">
        <f>Kokku!F21</f>
        <v>0</v>
      </c>
      <c r="G46" s="67">
        <f>Kokku!G21</f>
        <v>0</v>
      </c>
      <c r="H46" s="67">
        <f>Kokku!H21</f>
        <v>0</v>
      </c>
      <c r="I46" s="67">
        <f>Kokku!I21</f>
        <v>0</v>
      </c>
      <c r="J46" s="103">
        <f>Kokku!J21</f>
        <v>0</v>
      </c>
      <c r="K46" s="103">
        <f>Kokku!K21</f>
        <v>0</v>
      </c>
      <c r="L46" s="104">
        <f>Kokku!L21</f>
        <v>0</v>
      </c>
    </row>
    <row r="47" spans="1:12" ht="12.75">
      <c r="A47" s="91"/>
      <c r="B47" s="71">
        <v>44</v>
      </c>
      <c r="C47" s="66" t="str">
        <f>Kokku!C25</f>
        <v>Marten Mälk</v>
      </c>
      <c r="D47" s="66">
        <f>Kokku!D25</f>
        <v>0</v>
      </c>
      <c r="E47" s="67">
        <f>Kokku!E25</f>
        <v>0</v>
      </c>
      <c r="F47" s="67">
        <f>Kokku!F25</f>
        <v>0</v>
      </c>
      <c r="G47" s="67">
        <f>Kokku!G25</f>
        <v>0</v>
      </c>
      <c r="H47" s="67">
        <f>Kokku!H25</f>
        <v>0</v>
      </c>
      <c r="I47" s="67">
        <f>Kokku!I25</f>
        <v>0</v>
      </c>
      <c r="J47" s="103">
        <f>Kokku!J25</f>
        <v>0</v>
      </c>
      <c r="K47" s="103">
        <f>Kokku!K25</f>
        <v>0</v>
      </c>
      <c r="L47" s="104">
        <f>Kokku!L25</f>
        <v>0</v>
      </c>
    </row>
    <row r="48" spans="1:12" ht="12.75">
      <c r="A48" s="91"/>
      <c r="B48" s="71">
        <v>45</v>
      </c>
      <c r="C48" s="66" t="str">
        <f>Kokku!C26</f>
        <v>Janek Nõmm</v>
      </c>
      <c r="D48" s="66">
        <f>Kokku!D26</f>
        <v>0</v>
      </c>
      <c r="E48" s="67">
        <f>Kokku!E26</f>
        <v>0</v>
      </c>
      <c r="F48" s="67">
        <f>Kokku!F26</f>
        <v>0</v>
      </c>
      <c r="G48" s="67">
        <f>Kokku!G26</f>
        <v>0</v>
      </c>
      <c r="H48" s="67">
        <f>Kokku!H26</f>
        <v>0</v>
      </c>
      <c r="I48" s="67">
        <f>Kokku!I26</f>
        <v>0</v>
      </c>
      <c r="J48" s="103">
        <f>Kokku!J26</f>
        <v>0</v>
      </c>
      <c r="K48" s="103">
        <f>Kokku!K26</f>
        <v>0</v>
      </c>
      <c r="L48" s="104">
        <f>Kokku!L26</f>
        <v>0</v>
      </c>
    </row>
    <row r="49" spans="1:12" ht="12.75">
      <c r="A49" s="91"/>
      <c r="B49" s="71">
        <v>46</v>
      </c>
      <c r="C49" s="66" t="str">
        <f>Kokku!C27</f>
        <v>-</v>
      </c>
      <c r="D49" s="66">
        <f>Kokku!D27</f>
        <v>0</v>
      </c>
      <c r="E49" s="67">
        <f>Kokku!E27</f>
        <v>0</v>
      </c>
      <c r="F49" s="67">
        <f>Kokku!F27</f>
        <v>0</v>
      </c>
      <c r="G49" s="67">
        <f>Kokku!G27</f>
        <v>0</v>
      </c>
      <c r="H49" s="67">
        <f>Kokku!H27</f>
        <v>0</v>
      </c>
      <c r="I49" s="67">
        <f>Kokku!I27</f>
        <v>0</v>
      </c>
      <c r="J49" s="103">
        <f>Kokku!J27</f>
        <v>0</v>
      </c>
      <c r="K49" s="103">
        <f>Kokku!K27</f>
        <v>0</v>
      </c>
      <c r="L49" s="104">
        <f>Kokku!L27</f>
        <v>0</v>
      </c>
    </row>
    <row r="50" spans="1:12" ht="12.75">
      <c r="A50" s="91"/>
      <c r="B50" s="71">
        <v>47</v>
      </c>
      <c r="C50" s="66" t="str">
        <f>Kokku!C32</f>
        <v>-</v>
      </c>
      <c r="D50" s="66">
        <f>Kokku!D32</f>
        <v>0</v>
      </c>
      <c r="E50" s="67">
        <f>Kokku!E32</f>
        <v>0</v>
      </c>
      <c r="F50" s="67">
        <f>Kokku!F32</f>
        <v>0</v>
      </c>
      <c r="G50" s="67">
        <f>Kokku!G32</f>
        <v>0</v>
      </c>
      <c r="H50" s="67">
        <f>Kokku!H32</f>
        <v>0</v>
      </c>
      <c r="I50" s="67">
        <f>Kokku!I32</f>
        <v>0</v>
      </c>
      <c r="J50" s="103">
        <f>Kokku!J32</f>
        <v>0</v>
      </c>
      <c r="K50" s="103">
        <f>Kokku!K32</f>
        <v>0</v>
      </c>
      <c r="L50" s="104">
        <f>Kokku!L32</f>
        <v>0</v>
      </c>
    </row>
    <row r="51" spans="1:12" ht="12.75">
      <c r="A51" s="91"/>
      <c r="B51" s="71">
        <v>48</v>
      </c>
      <c r="C51" s="66" t="str">
        <f>Kokku!C33</f>
        <v>-</v>
      </c>
      <c r="D51" s="66">
        <f>Kokku!D33</f>
        <v>0</v>
      </c>
      <c r="E51" s="67">
        <f>Kokku!E33</f>
        <v>0</v>
      </c>
      <c r="F51" s="67">
        <f>Kokku!F33</f>
        <v>0</v>
      </c>
      <c r="G51" s="67">
        <f>Kokku!G33</f>
        <v>0</v>
      </c>
      <c r="H51" s="67">
        <f>Kokku!H33</f>
        <v>0</v>
      </c>
      <c r="I51" s="67">
        <f>Kokku!I33</f>
        <v>0</v>
      </c>
      <c r="J51" s="103">
        <f>Kokku!J33</f>
        <v>0</v>
      </c>
      <c r="K51" s="103">
        <f>Kokku!K33</f>
        <v>0</v>
      </c>
      <c r="L51" s="104">
        <f>Kokku!L33</f>
        <v>0</v>
      </c>
    </row>
    <row r="52" spans="1:12" ht="12.75">
      <c r="A52" s="91"/>
      <c r="B52" s="71">
        <v>49</v>
      </c>
      <c r="C52" s="66" t="str">
        <f>Kokku!C38</f>
        <v>-</v>
      </c>
      <c r="D52" s="66">
        <f>Kokku!D38</f>
        <v>0</v>
      </c>
      <c r="E52" s="67">
        <f>Kokku!E38</f>
        <v>0</v>
      </c>
      <c r="F52" s="67">
        <f>Kokku!F38</f>
        <v>0</v>
      </c>
      <c r="G52" s="67">
        <f>Kokku!G38</f>
        <v>0</v>
      </c>
      <c r="H52" s="67">
        <f>Kokku!H38</f>
        <v>0</v>
      </c>
      <c r="I52" s="67">
        <f>Kokku!I38</f>
        <v>0</v>
      </c>
      <c r="J52" s="103">
        <f>Kokku!J38</f>
        <v>0</v>
      </c>
      <c r="K52" s="103">
        <f>Kokku!K38</f>
        <v>0</v>
      </c>
      <c r="L52" s="104">
        <f>Kokku!L38</f>
        <v>0</v>
      </c>
    </row>
    <row r="53" spans="1:12" ht="12.75">
      <c r="A53" s="91"/>
      <c r="B53" s="71">
        <v>50</v>
      </c>
      <c r="C53" s="66" t="str">
        <f>Kokku!C39</f>
        <v>-</v>
      </c>
      <c r="D53" s="66">
        <f>Kokku!D39</f>
        <v>0</v>
      </c>
      <c r="E53" s="67">
        <f>Kokku!E39</f>
        <v>0</v>
      </c>
      <c r="F53" s="67">
        <f>Kokku!F39</f>
        <v>0</v>
      </c>
      <c r="G53" s="67">
        <f>Kokku!G39</f>
        <v>0</v>
      </c>
      <c r="H53" s="67">
        <f>Kokku!H39</f>
        <v>0</v>
      </c>
      <c r="I53" s="67">
        <f>Kokku!I39</f>
        <v>0</v>
      </c>
      <c r="J53" s="103">
        <f>Kokku!J39</f>
        <v>0</v>
      </c>
      <c r="K53" s="103">
        <f>Kokku!K39</f>
        <v>0</v>
      </c>
      <c r="L53" s="104">
        <f>Kokku!L39</f>
        <v>0</v>
      </c>
    </row>
    <row r="54" spans="1:12" ht="12.75">
      <c r="A54" s="91"/>
      <c r="B54" s="71">
        <v>51</v>
      </c>
      <c r="C54" s="66" t="str">
        <f>Kokku!C45</f>
        <v>-</v>
      </c>
      <c r="D54" s="66">
        <f>Kokku!D45</f>
        <v>0</v>
      </c>
      <c r="E54" s="67">
        <f>Kokku!E45</f>
        <v>0</v>
      </c>
      <c r="F54" s="67">
        <f>Kokku!F45</f>
        <v>0</v>
      </c>
      <c r="G54" s="67">
        <f>Kokku!G45</f>
        <v>0</v>
      </c>
      <c r="H54" s="67">
        <f>Kokku!H45</f>
        <v>0</v>
      </c>
      <c r="I54" s="67">
        <f>Kokku!I45</f>
        <v>0</v>
      </c>
      <c r="J54" s="103">
        <f>Kokku!J45</f>
        <v>0</v>
      </c>
      <c r="K54" s="103">
        <f>Kokku!K45</f>
        <v>0</v>
      </c>
      <c r="L54" s="104">
        <f>Kokku!L45</f>
        <v>0</v>
      </c>
    </row>
    <row r="55" spans="1:12" ht="12.75">
      <c r="A55" s="91"/>
      <c r="B55" s="71">
        <v>52</v>
      </c>
      <c r="C55" s="66" t="str">
        <f>Kokku!C51</f>
        <v>-</v>
      </c>
      <c r="D55" s="66">
        <f>Kokku!D51</f>
        <v>0</v>
      </c>
      <c r="E55" s="67">
        <f>Kokku!E51</f>
        <v>0</v>
      </c>
      <c r="F55" s="67">
        <f>Kokku!F51</f>
        <v>0</v>
      </c>
      <c r="G55" s="67">
        <f>Kokku!G51</f>
        <v>0</v>
      </c>
      <c r="H55" s="67">
        <f>Kokku!H51</f>
        <v>0</v>
      </c>
      <c r="I55" s="67">
        <f>Kokku!I51</f>
        <v>0</v>
      </c>
      <c r="J55" s="103">
        <f>Kokku!J51</f>
        <v>0</v>
      </c>
      <c r="K55" s="103">
        <f>Kokku!K51</f>
        <v>0</v>
      </c>
      <c r="L55" s="104">
        <f>Kokku!L51</f>
        <v>0</v>
      </c>
    </row>
    <row r="56" spans="1:12" ht="12.75">
      <c r="A56" s="91"/>
      <c r="B56" s="71">
        <v>53</v>
      </c>
      <c r="C56" s="66" t="str">
        <f>Kokku!C56</f>
        <v>-</v>
      </c>
      <c r="D56" s="66">
        <f>Kokku!D56</f>
        <v>0</v>
      </c>
      <c r="E56" s="67">
        <f>Kokku!E56</f>
        <v>0</v>
      </c>
      <c r="F56" s="67">
        <f>Kokku!F56</f>
        <v>0</v>
      </c>
      <c r="G56" s="67">
        <f>Kokku!G56</f>
        <v>0</v>
      </c>
      <c r="H56" s="67">
        <f>Kokku!H56</f>
        <v>0</v>
      </c>
      <c r="I56" s="67">
        <f>Kokku!I56</f>
        <v>0</v>
      </c>
      <c r="J56" s="103">
        <f>Kokku!J56</f>
        <v>0</v>
      </c>
      <c r="K56" s="103">
        <f>Kokku!K56</f>
        <v>0</v>
      </c>
      <c r="L56" s="104">
        <f>Kokku!L56</f>
        <v>0</v>
      </c>
    </row>
    <row r="57" spans="1:12" ht="12.75">
      <c r="A57" s="91"/>
      <c r="B57" s="71">
        <v>54</v>
      </c>
      <c r="C57" s="66" t="str">
        <f>Kokku!C57</f>
        <v>-</v>
      </c>
      <c r="D57" s="66">
        <f>Kokku!D57</f>
        <v>0</v>
      </c>
      <c r="E57" s="67">
        <f>Kokku!E57</f>
        <v>0</v>
      </c>
      <c r="F57" s="67">
        <f>Kokku!F57</f>
        <v>0</v>
      </c>
      <c r="G57" s="67">
        <f>Kokku!G57</f>
        <v>0</v>
      </c>
      <c r="H57" s="67">
        <f>Kokku!H57</f>
        <v>0</v>
      </c>
      <c r="I57" s="67">
        <f>Kokku!I57</f>
        <v>0</v>
      </c>
      <c r="J57" s="103">
        <f>Kokku!J57</f>
        <v>0</v>
      </c>
      <c r="K57" s="103">
        <f>Kokku!K57</f>
        <v>0</v>
      </c>
      <c r="L57" s="104">
        <f>Kokku!L57</f>
        <v>0</v>
      </c>
    </row>
    <row r="58" spans="1:12" ht="12.75">
      <c r="A58" s="91"/>
      <c r="B58" s="71">
        <v>55</v>
      </c>
      <c r="C58" s="66" t="str">
        <f>Kokku!C58</f>
        <v>-</v>
      </c>
      <c r="D58" s="66">
        <f>Kokku!D58</f>
        <v>0</v>
      </c>
      <c r="E58" s="67">
        <f>Kokku!E58</f>
        <v>0</v>
      </c>
      <c r="F58" s="67">
        <f>Kokku!F58</f>
        <v>0</v>
      </c>
      <c r="G58" s="67">
        <f>Kokku!G58</f>
        <v>0</v>
      </c>
      <c r="H58" s="67">
        <f>Kokku!H58</f>
        <v>0</v>
      </c>
      <c r="I58" s="67">
        <f>Kokku!I58</f>
        <v>0</v>
      </c>
      <c r="J58" s="103">
        <f>Kokku!J58</f>
        <v>0</v>
      </c>
      <c r="K58" s="103">
        <f>Kokku!K58</f>
        <v>0</v>
      </c>
      <c r="L58" s="104">
        <f>Kokku!L58</f>
        <v>0</v>
      </c>
    </row>
    <row r="59" spans="1:12" ht="12.75">
      <c r="A59" s="91"/>
      <c r="B59" s="71">
        <v>56</v>
      </c>
      <c r="C59" s="66" t="str">
        <f>Kokku!C59</f>
        <v>-</v>
      </c>
      <c r="D59" s="66">
        <f>Kokku!D59</f>
        <v>0</v>
      </c>
      <c r="E59" s="67">
        <f>Kokku!E59</f>
        <v>0</v>
      </c>
      <c r="F59" s="67">
        <f>Kokku!F59</f>
        <v>0</v>
      </c>
      <c r="G59" s="67">
        <f>Kokku!G59</f>
        <v>0</v>
      </c>
      <c r="H59" s="67">
        <f>Kokku!H59</f>
        <v>0</v>
      </c>
      <c r="I59" s="67">
        <f>Kokku!I59</f>
        <v>0</v>
      </c>
      <c r="J59" s="103">
        <f>Kokku!J59</f>
        <v>0</v>
      </c>
      <c r="K59" s="103">
        <f>Kokku!K59</f>
        <v>0</v>
      </c>
      <c r="L59" s="104">
        <f>Kokku!L59</f>
        <v>0</v>
      </c>
    </row>
    <row r="60" spans="1:12" ht="12.75">
      <c r="A60" s="91"/>
      <c r="B60" s="71">
        <v>57</v>
      </c>
      <c r="C60" s="66" t="str">
        <f>Kokku!C60</f>
        <v>-</v>
      </c>
      <c r="D60" s="66">
        <f>Kokku!D60</f>
        <v>0</v>
      </c>
      <c r="E60" s="67">
        <f>Kokku!E60</f>
        <v>0</v>
      </c>
      <c r="F60" s="67">
        <f>Kokku!F60</f>
        <v>0</v>
      </c>
      <c r="G60" s="67">
        <f>Kokku!G60</f>
        <v>0</v>
      </c>
      <c r="H60" s="67">
        <f>Kokku!H60</f>
        <v>0</v>
      </c>
      <c r="I60" s="67">
        <f>Kokku!I60</f>
        <v>0</v>
      </c>
      <c r="J60" s="103">
        <f>Kokku!J60</f>
        <v>0</v>
      </c>
      <c r="K60" s="103">
        <f>Kokku!K60</f>
        <v>0</v>
      </c>
      <c r="L60" s="104">
        <f>Kokku!L60</f>
        <v>0</v>
      </c>
    </row>
    <row r="61" spans="1:12" ht="12.75">
      <c r="A61" s="91"/>
      <c r="B61" s="71">
        <v>58</v>
      </c>
      <c r="C61" s="66" t="str">
        <f>Kokku!C61</f>
        <v>-</v>
      </c>
      <c r="D61" s="66">
        <f>Kokku!D61</f>
        <v>0</v>
      </c>
      <c r="E61" s="67">
        <f>Kokku!E61</f>
        <v>0</v>
      </c>
      <c r="F61" s="67">
        <f>Kokku!F61</f>
        <v>0</v>
      </c>
      <c r="G61" s="67">
        <f>Kokku!G61</f>
        <v>0</v>
      </c>
      <c r="H61" s="67">
        <f>Kokku!H61</f>
        <v>0</v>
      </c>
      <c r="I61" s="67">
        <f>Kokku!I61</f>
        <v>0</v>
      </c>
      <c r="J61" s="103">
        <f>Kokku!J61</f>
        <v>0</v>
      </c>
      <c r="K61" s="103">
        <f>Kokku!K61</f>
        <v>0</v>
      </c>
      <c r="L61" s="104">
        <f>Kokku!L61</f>
        <v>0</v>
      </c>
    </row>
    <row r="62" spans="1:12" ht="12.75">
      <c r="A62" s="91"/>
      <c r="B62" s="71">
        <v>59</v>
      </c>
      <c r="C62" s="66" t="str">
        <f>Kokku!C62</f>
        <v>-</v>
      </c>
      <c r="D62" s="66">
        <f>Kokku!D62</f>
        <v>0</v>
      </c>
      <c r="E62" s="67">
        <f>Kokku!E62</f>
        <v>0</v>
      </c>
      <c r="F62" s="67">
        <f>Kokku!F62</f>
        <v>0</v>
      </c>
      <c r="G62" s="67">
        <f>Kokku!G62</f>
        <v>0</v>
      </c>
      <c r="H62" s="67">
        <f>Kokku!H62</f>
        <v>0</v>
      </c>
      <c r="I62" s="67">
        <f>Kokku!I62</f>
        <v>0</v>
      </c>
      <c r="J62" s="103">
        <f>Kokku!J62</f>
        <v>0</v>
      </c>
      <c r="K62" s="103">
        <f>Kokku!K62</f>
        <v>0</v>
      </c>
      <c r="L62" s="104">
        <f>Kokku!L62</f>
        <v>0</v>
      </c>
    </row>
    <row r="63" spans="1:12" ht="13.5" thickBot="1">
      <c r="A63" s="92"/>
      <c r="B63" s="93">
        <v>60</v>
      </c>
      <c r="C63" s="68" t="str">
        <f>Kokku!C63</f>
        <v>-</v>
      </c>
      <c r="D63" s="68">
        <f>Kokku!D63</f>
        <v>0</v>
      </c>
      <c r="E63" s="69">
        <f>Kokku!E63</f>
        <v>0</v>
      </c>
      <c r="F63" s="69">
        <f>Kokku!F63</f>
        <v>0</v>
      </c>
      <c r="G63" s="69">
        <f>Kokku!G63</f>
        <v>0</v>
      </c>
      <c r="H63" s="69">
        <f>Kokku!H63</f>
        <v>0</v>
      </c>
      <c r="I63" s="69">
        <f>Kokku!I63</f>
        <v>0</v>
      </c>
      <c r="J63" s="105">
        <f>Kokku!J63</f>
        <v>0</v>
      </c>
      <c r="K63" s="105">
        <f>Kokku!K63</f>
        <v>0</v>
      </c>
      <c r="L63" s="106">
        <f>Kokku!L63</f>
        <v>0</v>
      </c>
    </row>
  </sheetData>
  <conditionalFormatting sqref="D4:L6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51</v>
      </c>
      <c r="E1" s="1"/>
      <c r="F1" s="1"/>
      <c r="G1" s="2" t="s">
        <v>52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5">
        <v>1001</v>
      </c>
      <c r="T1" s="113" t="s">
        <v>24</v>
      </c>
      <c r="U1" s="114"/>
      <c r="V1" s="113" t="s">
        <v>25</v>
      </c>
      <c r="W1" s="114"/>
    </row>
    <row r="2" spans="1:23" ht="13.5" thickBot="1">
      <c r="A2" s="3"/>
      <c r="B2" s="29" t="s">
        <v>1</v>
      </c>
      <c r="C2" s="9"/>
      <c r="D2" s="9" t="s">
        <v>53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0</v>
      </c>
      <c r="M2" s="46">
        <f>COUNTA(T2,V2)</f>
        <v>0</v>
      </c>
      <c r="N2" s="46">
        <f>COUNTA(U2,W2)</f>
        <v>0</v>
      </c>
      <c r="O2" s="47">
        <f>IF((A6+A11+I6+I11+Q6+Q11+A30+A35+I30+I35+Q30+Q35)&lt;3,1,0)+IF((A16+A21+I16+I21+Q16+Q21+A40+A45+I40+I45+Q40+Q45)&lt;3,1,0)</f>
        <v>2</v>
      </c>
      <c r="P2" s="3"/>
      <c r="Q2" s="30"/>
      <c r="R2" s="30"/>
      <c r="S2" s="116"/>
      <c r="T2" s="43"/>
      <c r="U2" s="42"/>
      <c r="V2" s="43"/>
      <c r="W2" s="42"/>
    </row>
    <row r="3" ht="4.5" customHeight="1" thickBot="1"/>
    <row r="4" spans="1:23" ht="13.5" thickBot="1">
      <c r="A4" s="5" t="s">
        <v>4</v>
      </c>
      <c r="B4" s="6"/>
      <c r="C4" s="6" t="s">
        <v>53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2</v>
      </c>
      <c r="I4" s="5" t="s">
        <v>4</v>
      </c>
      <c r="J4" s="6"/>
      <c r="K4" s="6" t="s">
        <v>54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2</v>
      </c>
      <c r="Q4" s="5" t="s">
        <v>4</v>
      </c>
      <c r="R4" s="6"/>
      <c r="S4" s="53" t="s">
        <v>82</v>
      </c>
      <c r="T4" s="6"/>
      <c r="U4" s="7"/>
      <c r="V4" s="13" t="s">
        <v>13</v>
      </c>
      <c r="W4" s="39">
        <f>IF(COUNTIF(W6:W10,"=501")&gt;2,1,0)+IF(COUNTIF(W11:W15,"=501")&gt;2,1,0)+IF(COUNTIF(W16:W20,"=501")&gt;2,1,0)+IF(COUNTIF(W21:W25,"=501")&gt;2,1,0)</f>
        <v>0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0</v>
      </c>
      <c r="B6" s="35">
        <v>1</v>
      </c>
      <c r="C6" s="19">
        <v>21</v>
      </c>
      <c r="D6" s="20"/>
      <c r="E6" s="20">
        <v>1</v>
      </c>
      <c r="F6" s="20"/>
      <c r="G6" s="10">
        <f aca="true" t="shared" si="0" ref="G6:G25">IF(C6=0,0,501-D6)</f>
        <v>501</v>
      </c>
      <c r="I6" s="38">
        <f>IF(COUNTIF(O6:O10,"=501")&gt;2,1,0)</f>
        <v>1</v>
      </c>
      <c r="J6" s="35">
        <v>1</v>
      </c>
      <c r="K6" s="19">
        <v>23</v>
      </c>
      <c r="L6" s="20"/>
      <c r="M6" s="20">
        <v>1</v>
      </c>
      <c r="N6" s="20"/>
      <c r="O6" s="10">
        <f aca="true" t="shared" si="1" ref="O6:O25">IF(K6=0,0,501-L6)</f>
        <v>501</v>
      </c>
      <c r="Q6" s="38">
        <f>IF(COUNTIF(W6:W10,"=501")&gt;2,1,0)</f>
        <v>0</v>
      </c>
      <c r="R6" s="35">
        <v>1</v>
      </c>
      <c r="S6" s="19">
        <v>42</v>
      </c>
      <c r="T6" s="20">
        <v>25</v>
      </c>
      <c r="U6" s="20"/>
      <c r="V6" s="20"/>
      <c r="W6" s="10">
        <f aca="true" t="shared" si="2" ref="W6:W25">IF(S6=0,0,501-T6)</f>
        <v>476</v>
      </c>
    </row>
    <row r="7" spans="1:23" ht="12.75">
      <c r="A7" s="111" t="s">
        <v>14</v>
      </c>
      <c r="B7" s="36">
        <v>2</v>
      </c>
      <c r="C7" s="21">
        <v>30</v>
      </c>
      <c r="D7" s="22">
        <v>20</v>
      </c>
      <c r="E7" s="22">
        <v>1</v>
      </c>
      <c r="F7" s="22"/>
      <c r="G7" s="11">
        <f t="shared" si="0"/>
        <v>481</v>
      </c>
      <c r="I7" s="111" t="s">
        <v>14</v>
      </c>
      <c r="J7" s="36">
        <v>2</v>
      </c>
      <c r="K7" s="21">
        <v>24</v>
      </c>
      <c r="L7" s="22"/>
      <c r="M7" s="22">
        <v>1</v>
      </c>
      <c r="N7" s="22"/>
      <c r="O7" s="11">
        <f t="shared" si="1"/>
        <v>501</v>
      </c>
      <c r="Q7" s="111" t="s">
        <v>14</v>
      </c>
      <c r="R7" s="36">
        <v>2</v>
      </c>
      <c r="S7" s="21">
        <v>42</v>
      </c>
      <c r="T7" s="22">
        <v>6</v>
      </c>
      <c r="U7" s="22">
        <v>1</v>
      </c>
      <c r="V7" s="22"/>
      <c r="W7" s="11">
        <f t="shared" si="2"/>
        <v>495</v>
      </c>
    </row>
    <row r="8" spans="1:23" ht="12.75">
      <c r="A8" s="111"/>
      <c r="B8" s="36">
        <v>3</v>
      </c>
      <c r="C8" s="21">
        <v>20</v>
      </c>
      <c r="D8" s="22"/>
      <c r="E8" s="22">
        <v>2</v>
      </c>
      <c r="F8" s="22"/>
      <c r="G8" s="11">
        <f t="shared" si="0"/>
        <v>501</v>
      </c>
      <c r="I8" s="111"/>
      <c r="J8" s="36">
        <v>3</v>
      </c>
      <c r="K8" s="21">
        <v>29</v>
      </c>
      <c r="L8" s="22"/>
      <c r="M8" s="22">
        <v>1</v>
      </c>
      <c r="N8" s="22"/>
      <c r="O8" s="11">
        <f t="shared" si="1"/>
        <v>501</v>
      </c>
      <c r="Q8" s="111"/>
      <c r="R8" s="36">
        <v>3</v>
      </c>
      <c r="S8" s="21">
        <v>27</v>
      </c>
      <c r="T8" s="22">
        <v>88</v>
      </c>
      <c r="U8" s="22"/>
      <c r="V8" s="22"/>
      <c r="W8" s="11">
        <f t="shared" si="2"/>
        <v>413</v>
      </c>
    </row>
    <row r="9" spans="1:23" ht="12.75">
      <c r="A9" s="111"/>
      <c r="B9" s="36">
        <v>4</v>
      </c>
      <c r="C9" s="21">
        <v>30</v>
      </c>
      <c r="D9" s="22">
        <v>16</v>
      </c>
      <c r="E9" s="22"/>
      <c r="F9" s="22"/>
      <c r="G9" s="11">
        <f t="shared" si="0"/>
        <v>485</v>
      </c>
      <c r="I9" s="111"/>
      <c r="J9" s="36">
        <v>4</v>
      </c>
      <c r="K9" s="21"/>
      <c r="L9" s="22"/>
      <c r="M9" s="22"/>
      <c r="N9" s="22"/>
      <c r="O9" s="11">
        <f t="shared" si="1"/>
        <v>0</v>
      </c>
      <c r="Q9" s="111"/>
      <c r="R9" s="36">
        <v>4</v>
      </c>
      <c r="S9" s="21"/>
      <c r="T9" s="22"/>
      <c r="U9" s="22"/>
      <c r="V9" s="22"/>
      <c r="W9" s="11">
        <f t="shared" si="2"/>
        <v>0</v>
      </c>
    </row>
    <row r="10" spans="1:23" ht="13.5" thickBot="1">
      <c r="A10" s="112"/>
      <c r="B10" s="4">
        <v>5</v>
      </c>
      <c r="C10" s="23">
        <v>54</v>
      </c>
      <c r="D10" s="24">
        <v>2</v>
      </c>
      <c r="E10" s="24">
        <v>1</v>
      </c>
      <c r="F10" s="24"/>
      <c r="G10" s="12">
        <f t="shared" si="0"/>
        <v>499</v>
      </c>
      <c r="I10" s="112"/>
      <c r="J10" s="4">
        <v>5</v>
      </c>
      <c r="K10" s="23"/>
      <c r="L10" s="24"/>
      <c r="M10" s="24"/>
      <c r="N10" s="24"/>
      <c r="O10" s="12">
        <f t="shared" si="1"/>
        <v>0</v>
      </c>
      <c r="Q10" s="112"/>
      <c r="R10" s="4">
        <v>5</v>
      </c>
      <c r="S10" s="23"/>
      <c r="T10" s="24"/>
      <c r="U10" s="24"/>
      <c r="V10" s="24"/>
      <c r="W10" s="12">
        <f t="shared" si="2"/>
        <v>0</v>
      </c>
    </row>
    <row r="11" spans="1:23" ht="12.75" customHeight="1">
      <c r="A11" s="38">
        <f>IF(COUNTIF(G11:G15,"=501")&gt;2,1,0)</f>
        <v>1</v>
      </c>
      <c r="B11" s="35">
        <v>1</v>
      </c>
      <c r="C11" s="19">
        <v>23</v>
      </c>
      <c r="D11" s="20"/>
      <c r="E11" s="20">
        <v>1</v>
      </c>
      <c r="F11" s="20"/>
      <c r="G11" s="10">
        <f t="shared" si="0"/>
        <v>501</v>
      </c>
      <c r="I11" s="38">
        <f>IF(COUNTIF(O11:O15,"=501")&gt;2,1,0)</f>
        <v>0</v>
      </c>
      <c r="J11" s="35">
        <v>1</v>
      </c>
      <c r="K11" s="19">
        <v>27</v>
      </c>
      <c r="L11" s="20">
        <v>4</v>
      </c>
      <c r="M11" s="20">
        <v>1</v>
      </c>
      <c r="N11" s="20"/>
      <c r="O11" s="10">
        <f t="shared" si="1"/>
        <v>497</v>
      </c>
      <c r="Q11" s="38">
        <f>IF(COUNTIF(W11:W15,"=501")&gt;2,1,0)</f>
        <v>0</v>
      </c>
      <c r="R11" s="35">
        <v>1</v>
      </c>
      <c r="S11" s="19">
        <v>33</v>
      </c>
      <c r="T11" s="20">
        <v>16</v>
      </c>
      <c r="U11" s="20">
        <v>1</v>
      </c>
      <c r="V11" s="20"/>
      <c r="W11" s="10">
        <f t="shared" si="2"/>
        <v>485</v>
      </c>
    </row>
    <row r="12" spans="1:23" ht="12.75">
      <c r="A12" s="111" t="s">
        <v>15</v>
      </c>
      <c r="B12" s="36">
        <v>2</v>
      </c>
      <c r="C12" s="21">
        <v>27</v>
      </c>
      <c r="D12" s="22">
        <v>77</v>
      </c>
      <c r="E12" s="22"/>
      <c r="F12" s="22"/>
      <c r="G12" s="11">
        <f t="shared" si="0"/>
        <v>424</v>
      </c>
      <c r="I12" s="111" t="s">
        <v>15</v>
      </c>
      <c r="J12" s="36">
        <v>2</v>
      </c>
      <c r="K12" s="21">
        <v>21</v>
      </c>
      <c r="L12" s="22">
        <v>20</v>
      </c>
      <c r="M12" s="22">
        <v>2</v>
      </c>
      <c r="N12" s="22"/>
      <c r="O12" s="11">
        <f t="shared" si="1"/>
        <v>481</v>
      </c>
      <c r="Q12" s="111" t="s">
        <v>15</v>
      </c>
      <c r="R12" s="36">
        <v>2</v>
      </c>
      <c r="S12" s="21">
        <v>33</v>
      </c>
      <c r="T12" s="22">
        <v>4</v>
      </c>
      <c r="U12" s="22">
        <v>1</v>
      </c>
      <c r="V12" s="22"/>
      <c r="W12" s="11">
        <f t="shared" si="2"/>
        <v>497</v>
      </c>
    </row>
    <row r="13" spans="1:23" ht="12.75">
      <c r="A13" s="111"/>
      <c r="B13" s="36">
        <v>3</v>
      </c>
      <c r="C13" s="21">
        <v>23</v>
      </c>
      <c r="D13" s="22"/>
      <c r="E13" s="22">
        <v>2</v>
      </c>
      <c r="F13" s="22"/>
      <c r="G13" s="11">
        <f t="shared" si="0"/>
        <v>501</v>
      </c>
      <c r="I13" s="111"/>
      <c r="J13" s="36">
        <v>3</v>
      </c>
      <c r="K13" s="21">
        <v>30</v>
      </c>
      <c r="L13" s="22">
        <v>16</v>
      </c>
      <c r="M13" s="22">
        <v>1</v>
      </c>
      <c r="N13" s="22"/>
      <c r="O13" s="11">
        <f t="shared" si="1"/>
        <v>485</v>
      </c>
      <c r="Q13" s="111"/>
      <c r="R13" s="36">
        <v>3</v>
      </c>
      <c r="S13" s="21">
        <v>27</v>
      </c>
      <c r="T13" s="22">
        <v>111</v>
      </c>
      <c r="U13" s="22"/>
      <c r="V13" s="22"/>
      <c r="W13" s="11">
        <f t="shared" si="2"/>
        <v>390</v>
      </c>
    </row>
    <row r="14" spans="1:23" ht="12.75">
      <c r="A14" s="111"/>
      <c r="B14" s="36">
        <v>4</v>
      </c>
      <c r="C14" s="21">
        <v>43</v>
      </c>
      <c r="D14" s="22"/>
      <c r="E14" s="22">
        <v>1</v>
      </c>
      <c r="F14" s="22"/>
      <c r="G14" s="11">
        <f t="shared" si="0"/>
        <v>501</v>
      </c>
      <c r="I14" s="111"/>
      <c r="J14" s="36">
        <v>4</v>
      </c>
      <c r="K14" s="21"/>
      <c r="L14" s="22"/>
      <c r="M14" s="22"/>
      <c r="N14" s="22"/>
      <c r="O14" s="11">
        <f t="shared" si="1"/>
        <v>0</v>
      </c>
      <c r="Q14" s="111"/>
      <c r="R14" s="36">
        <v>4</v>
      </c>
      <c r="S14" s="21"/>
      <c r="T14" s="22"/>
      <c r="U14" s="22"/>
      <c r="V14" s="22"/>
      <c r="W14" s="11">
        <f t="shared" si="2"/>
        <v>0</v>
      </c>
    </row>
    <row r="15" spans="1:23" ht="13.5" thickBot="1">
      <c r="A15" s="112"/>
      <c r="B15" s="4">
        <v>5</v>
      </c>
      <c r="C15" s="23"/>
      <c r="D15" s="24"/>
      <c r="E15" s="24"/>
      <c r="F15" s="24"/>
      <c r="G15" s="12">
        <f t="shared" si="0"/>
        <v>0</v>
      </c>
      <c r="I15" s="112"/>
      <c r="J15" s="4">
        <v>5</v>
      </c>
      <c r="K15" s="23"/>
      <c r="L15" s="24"/>
      <c r="M15" s="24"/>
      <c r="N15" s="24"/>
      <c r="O15" s="12">
        <f t="shared" si="1"/>
        <v>0</v>
      </c>
      <c r="Q15" s="112"/>
      <c r="R15" s="4">
        <v>5</v>
      </c>
      <c r="S15" s="23"/>
      <c r="T15" s="24"/>
      <c r="U15" s="24"/>
      <c r="V15" s="24"/>
      <c r="W15" s="12">
        <f t="shared" si="2"/>
        <v>0</v>
      </c>
    </row>
    <row r="16" spans="1:23" ht="12.75" customHeight="1">
      <c r="A16" s="38">
        <f>IF(COUNTIF(G16:G20,"=501")&gt;2,1,0)</f>
        <v>0</v>
      </c>
      <c r="B16" s="35">
        <v>1</v>
      </c>
      <c r="C16" s="19">
        <v>31</v>
      </c>
      <c r="D16" s="20"/>
      <c r="E16" s="20"/>
      <c r="F16" s="20"/>
      <c r="G16" s="10">
        <f t="shared" si="0"/>
        <v>501</v>
      </c>
      <c r="I16" s="38">
        <f>IF(COUNTIF(O16:O20,"=501")&gt;2,1,0)</f>
        <v>0</v>
      </c>
      <c r="J16" s="35">
        <v>1</v>
      </c>
      <c r="K16" s="19">
        <v>24</v>
      </c>
      <c r="L16" s="20">
        <v>93</v>
      </c>
      <c r="M16" s="20">
        <v>1</v>
      </c>
      <c r="N16" s="20"/>
      <c r="O16" s="10">
        <f t="shared" si="1"/>
        <v>408</v>
      </c>
      <c r="Q16" s="38">
        <f>IF(COUNTIF(W16:W20,"=501")&gt;2,1,0)</f>
        <v>0</v>
      </c>
      <c r="R16" s="35">
        <v>1</v>
      </c>
      <c r="S16" s="19"/>
      <c r="T16" s="20"/>
      <c r="U16" s="20"/>
      <c r="V16" s="20"/>
      <c r="W16" s="10">
        <f t="shared" si="2"/>
        <v>0</v>
      </c>
    </row>
    <row r="17" spans="1:23" ht="12.75">
      <c r="A17" s="111" t="s">
        <v>16</v>
      </c>
      <c r="B17" s="36">
        <v>2</v>
      </c>
      <c r="C17" s="21">
        <v>30</v>
      </c>
      <c r="D17" s="22">
        <v>8</v>
      </c>
      <c r="E17" s="22">
        <v>1</v>
      </c>
      <c r="F17" s="22"/>
      <c r="G17" s="11">
        <f t="shared" si="0"/>
        <v>493</v>
      </c>
      <c r="I17" s="111" t="s">
        <v>16</v>
      </c>
      <c r="J17" s="36">
        <v>2</v>
      </c>
      <c r="K17" s="21">
        <v>27</v>
      </c>
      <c r="L17" s="22">
        <v>42</v>
      </c>
      <c r="M17" s="22"/>
      <c r="N17" s="22"/>
      <c r="O17" s="11">
        <f t="shared" si="1"/>
        <v>459</v>
      </c>
      <c r="Q17" s="111" t="s">
        <v>16</v>
      </c>
      <c r="R17" s="36">
        <v>2</v>
      </c>
      <c r="S17" s="21"/>
      <c r="T17" s="22"/>
      <c r="U17" s="22"/>
      <c r="V17" s="22"/>
      <c r="W17" s="11">
        <f t="shared" si="2"/>
        <v>0</v>
      </c>
    </row>
    <row r="18" spans="1:23" ht="12.75">
      <c r="A18" s="111"/>
      <c r="B18" s="36">
        <v>3</v>
      </c>
      <c r="C18" s="21">
        <v>27</v>
      </c>
      <c r="D18" s="22">
        <v>40</v>
      </c>
      <c r="E18" s="22">
        <v>1</v>
      </c>
      <c r="F18" s="22"/>
      <c r="G18" s="11">
        <f t="shared" si="0"/>
        <v>461</v>
      </c>
      <c r="I18" s="111"/>
      <c r="J18" s="36">
        <v>3</v>
      </c>
      <c r="K18" s="21">
        <v>21</v>
      </c>
      <c r="L18" s="22">
        <v>79</v>
      </c>
      <c r="M18" s="22">
        <v>1</v>
      </c>
      <c r="N18" s="22"/>
      <c r="O18" s="11">
        <f t="shared" si="1"/>
        <v>422</v>
      </c>
      <c r="Q18" s="111"/>
      <c r="R18" s="36">
        <v>3</v>
      </c>
      <c r="S18" s="21"/>
      <c r="T18" s="22"/>
      <c r="U18" s="22"/>
      <c r="V18" s="22"/>
      <c r="W18" s="11">
        <f t="shared" si="2"/>
        <v>0</v>
      </c>
    </row>
    <row r="19" spans="1:23" ht="12.75">
      <c r="A19" s="111"/>
      <c r="B19" s="36">
        <v>4</v>
      </c>
      <c r="C19" s="21">
        <v>30</v>
      </c>
      <c r="D19" s="22"/>
      <c r="E19" s="22">
        <v>1</v>
      </c>
      <c r="F19" s="22"/>
      <c r="G19" s="11">
        <f t="shared" si="0"/>
        <v>501</v>
      </c>
      <c r="I19" s="111"/>
      <c r="J19" s="36">
        <v>4</v>
      </c>
      <c r="K19" s="21"/>
      <c r="L19" s="22"/>
      <c r="M19" s="22"/>
      <c r="N19" s="22"/>
      <c r="O19" s="11">
        <f t="shared" si="1"/>
        <v>0</v>
      </c>
      <c r="Q19" s="111"/>
      <c r="R19" s="36">
        <v>4</v>
      </c>
      <c r="S19" s="21"/>
      <c r="T19" s="22"/>
      <c r="U19" s="22"/>
      <c r="V19" s="22"/>
      <c r="W19" s="11">
        <f t="shared" si="2"/>
        <v>0</v>
      </c>
    </row>
    <row r="20" spans="1:23" ht="13.5" thickBot="1">
      <c r="A20" s="112"/>
      <c r="B20" s="4">
        <v>5</v>
      </c>
      <c r="C20" s="23">
        <v>27</v>
      </c>
      <c r="D20" s="24">
        <v>16</v>
      </c>
      <c r="E20" s="24"/>
      <c r="F20" s="24"/>
      <c r="G20" s="12">
        <f t="shared" si="0"/>
        <v>485</v>
      </c>
      <c r="I20" s="112"/>
      <c r="J20" s="4">
        <v>5</v>
      </c>
      <c r="K20" s="23"/>
      <c r="L20" s="24"/>
      <c r="M20" s="24"/>
      <c r="N20" s="24"/>
      <c r="O20" s="12">
        <f t="shared" si="1"/>
        <v>0</v>
      </c>
      <c r="Q20" s="112"/>
      <c r="R20" s="4">
        <v>5</v>
      </c>
      <c r="S20" s="23"/>
      <c r="T20" s="24"/>
      <c r="U20" s="24"/>
      <c r="V20" s="24"/>
      <c r="W20" s="12">
        <f t="shared" si="2"/>
        <v>0</v>
      </c>
    </row>
    <row r="21" spans="1:23" ht="12.75" customHeight="1">
      <c r="A21" s="38">
        <f>IF(COUNTIF(G21:G25,"=501")&gt;2,1,0)</f>
        <v>1</v>
      </c>
      <c r="B21" s="35">
        <v>1</v>
      </c>
      <c r="C21" s="19">
        <v>27</v>
      </c>
      <c r="D21" s="20">
        <v>32</v>
      </c>
      <c r="E21" s="20"/>
      <c r="F21" s="20"/>
      <c r="G21" s="10">
        <f t="shared" si="0"/>
        <v>469</v>
      </c>
      <c r="I21" s="38">
        <f>IF(COUNTIF(O21:O25,"=501")&gt;2,1,0)</f>
        <v>1</v>
      </c>
      <c r="J21" s="35">
        <v>1</v>
      </c>
      <c r="K21" s="19">
        <v>24</v>
      </c>
      <c r="L21" s="20">
        <v>191</v>
      </c>
      <c r="M21" s="20"/>
      <c r="N21" s="20"/>
      <c r="O21" s="10">
        <f t="shared" si="1"/>
        <v>310</v>
      </c>
      <c r="Q21" s="38">
        <f>IF(COUNTIF(W21:W25,"=501")&gt;2,1,0)</f>
        <v>0</v>
      </c>
      <c r="R21" s="35">
        <v>1</v>
      </c>
      <c r="S21" s="19"/>
      <c r="T21" s="20"/>
      <c r="U21" s="20"/>
      <c r="V21" s="20"/>
      <c r="W21" s="10">
        <f t="shared" si="2"/>
        <v>0</v>
      </c>
    </row>
    <row r="22" spans="1:23" ht="12.75">
      <c r="A22" s="111" t="s">
        <v>17</v>
      </c>
      <c r="B22" s="36">
        <v>2</v>
      </c>
      <c r="C22" s="21">
        <v>29</v>
      </c>
      <c r="D22" s="22"/>
      <c r="E22" s="22">
        <v>1</v>
      </c>
      <c r="F22" s="22"/>
      <c r="G22" s="11">
        <f t="shared" si="0"/>
        <v>501</v>
      </c>
      <c r="I22" s="111" t="s">
        <v>17</v>
      </c>
      <c r="J22" s="36">
        <v>2</v>
      </c>
      <c r="K22" s="21">
        <v>30</v>
      </c>
      <c r="L22" s="22"/>
      <c r="M22" s="22"/>
      <c r="N22" s="22"/>
      <c r="O22" s="11">
        <f t="shared" si="1"/>
        <v>501</v>
      </c>
      <c r="Q22" s="111" t="s">
        <v>17</v>
      </c>
      <c r="R22" s="36">
        <v>2</v>
      </c>
      <c r="S22" s="21"/>
      <c r="T22" s="22"/>
      <c r="U22" s="22"/>
      <c r="V22" s="22"/>
      <c r="W22" s="11">
        <f t="shared" si="2"/>
        <v>0</v>
      </c>
    </row>
    <row r="23" spans="1:23" ht="12.75">
      <c r="A23" s="111"/>
      <c r="B23" s="36">
        <v>3</v>
      </c>
      <c r="C23" s="21">
        <v>48</v>
      </c>
      <c r="D23" s="22"/>
      <c r="E23" s="22"/>
      <c r="F23" s="22"/>
      <c r="G23" s="11">
        <f t="shared" si="0"/>
        <v>501</v>
      </c>
      <c r="I23" s="111"/>
      <c r="J23" s="36">
        <v>3</v>
      </c>
      <c r="K23" s="21">
        <v>39</v>
      </c>
      <c r="L23" s="22"/>
      <c r="M23" s="22"/>
      <c r="N23" s="22"/>
      <c r="O23" s="11">
        <f t="shared" si="1"/>
        <v>501</v>
      </c>
      <c r="Q23" s="111"/>
      <c r="R23" s="36">
        <v>3</v>
      </c>
      <c r="S23" s="21"/>
      <c r="T23" s="22"/>
      <c r="U23" s="22"/>
      <c r="V23" s="22"/>
      <c r="W23" s="11">
        <f t="shared" si="2"/>
        <v>0</v>
      </c>
    </row>
    <row r="24" spans="1:23" ht="12.75">
      <c r="A24" s="111"/>
      <c r="B24" s="36">
        <v>4</v>
      </c>
      <c r="C24" s="21">
        <v>21</v>
      </c>
      <c r="D24" s="22"/>
      <c r="E24" s="22">
        <v>2</v>
      </c>
      <c r="F24" s="22"/>
      <c r="G24" s="11">
        <f t="shared" si="0"/>
        <v>501</v>
      </c>
      <c r="I24" s="111"/>
      <c r="J24" s="36">
        <v>4</v>
      </c>
      <c r="K24" s="21">
        <v>30</v>
      </c>
      <c r="L24" s="22">
        <v>10</v>
      </c>
      <c r="M24" s="22">
        <v>1</v>
      </c>
      <c r="N24" s="22"/>
      <c r="O24" s="11">
        <f t="shared" si="1"/>
        <v>491</v>
      </c>
      <c r="Q24" s="111"/>
      <c r="R24" s="36">
        <v>4</v>
      </c>
      <c r="S24" s="21"/>
      <c r="T24" s="22"/>
      <c r="U24" s="22"/>
      <c r="V24" s="22"/>
      <c r="W24" s="11">
        <f t="shared" si="2"/>
        <v>0</v>
      </c>
    </row>
    <row r="25" spans="1:23" ht="13.5" thickBot="1">
      <c r="A25" s="112"/>
      <c r="B25" s="4">
        <v>5</v>
      </c>
      <c r="C25" s="23"/>
      <c r="D25" s="24"/>
      <c r="E25" s="24"/>
      <c r="F25" s="24"/>
      <c r="G25" s="12">
        <f t="shared" si="0"/>
        <v>0</v>
      </c>
      <c r="I25" s="112"/>
      <c r="J25" s="4">
        <v>5</v>
      </c>
      <c r="K25" s="23">
        <v>38</v>
      </c>
      <c r="L25" s="24"/>
      <c r="M25" s="24"/>
      <c r="N25" s="24"/>
      <c r="O25" s="12">
        <f t="shared" si="1"/>
        <v>501</v>
      </c>
      <c r="Q25" s="112"/>
      <c r="R25" s="4">
        <v>5</v>
      </c>
      <c r="S25" s="23"/>
      <c r="T25" s="24"/>
      <c r="U25" s="24"/>
      <c r="V25" s="24"/>
      <c r="W25" s="12">
        <f t="shared" si="2"/>
        <v>0</v>
      </c>
    </row>
    <row r="26" spans="1:23" ht="13.5" thickBot="1">
      <c r="A26" s="15"/>
      <c r="B26" s="16" t="s">
        <v>18</v>
      </c>
      <c r="C26" s="17">
        <f>SUM(C6:C25)</f>
        <v>541</v>
      </c>
      <c r="D26" s="18">
        <f>SUM(D6:D25)</f>
        <v>211</v>
      </c>
      <c r="E26" s="18">
        <f>SUM(E6:E25)</f>
        <v>15</v>
      </c>
      <c r="F26" s="18">
        <f>SUM(F6:F25)</f>
        <v>0</v>
      </c>
      <c r="G26" s="14">
        <f>SUM(G6:G25)</f>
        <v>8807</v>
      </c>
      <c r="I26" s="15"/>
      <c r="J26" s="16" t="s">
        <v>18</v>
      </c>
      <c r="K26" s="17">
        <f>SUM(K6:K25)</f>
        <v>387</v>
      </c>
      <c r="L26" s="18">
        <f>SUM(L6:L25)</f>
        <v>455</v>
      </c>
      <c r="M26" s="18">
        <f>SUM(M6:M25)</f>
        <v>10</v>
      </c>
      <c r="N26" s="18">
        <f>SUM(N6:N25)</f>
        <v>0</v>
      </c>
      <c r="O26" s="14">
        <f>SUM(O6:O25)</f>
        <v>6559</v>
      </c>
      <c r="Q26" s="15"/>
      <c r="R26" s="16" t="s">
        <v>18</v>
      </c>
      <c r="S26" s="17">
        <f>SUM(S6:S25)</f>
        <v>204</v>
      </c>
      <c r="T26" s="18">
        <f>SUM(T6:T25)</f>
        <v>250</v>
      </c>
      <c r="U26" s="18">
        <f>SUM(U6:U25)</f>
        <v>3</v>
      </c>
      <c r="V26" s="18">
        <f>SUM(V6:V25)</f>
        <v>0</v>
      </c>
      <c r="W26" s="14">
        <f>SUM(W6:W25)</f>
        <v>2756</v>
      </c>
    </row>
    <row r="27" ht="4.5" customHeight="1" thickBot="1"/>
    <row r="28" spans="1:23" ht="13.5" thickBot="1">
      <c r="A28" s="5" t="s">
        <v>4</v>
      </c>
      <c r="B28" s="6"/>
      <c r="C28" s="53" t="s">
        <v>89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0</v>
      </c>
      <c r="I28" s="5" t="s">
        <v>4</v>
      </c>
      <c r="J28" s="6"/>
      <c r="K28" s="53" t="s">
        <v>102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/>
      <c r="D30" s="20"/>
      <c r="E30" s="20"/>
      <c r="F30" s="20"/>
      <c r="G30" s="10">
        <f aca="true" t="shared" si="3" ref="G30:G49">IF(C30=0,0,501-D30)</f>
        <v>0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1" t="s">
        <v>14</v>
      </c>
      <c r="B31" s="36">
        <v>2</v>
      </c>
      <c r="C31" s="21"/>
      <c r="D31" s="22"/>
      <c r="E31" s="22"/>
      <c r="F31" s="22"/>
      <c r="G31" s="11">
        <f t="shared" si="3"/>
        <v>0</v>
      </c>
      <c r="I31" s="111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1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1"/>
      <c r="B32" s="36">
        <v>3</v>
      </c>
      <c r="C32" s="21"/>
      <c r="D32" s="22"/>
      <c r="E32" s="22"/>
      <c r="F32" s="22"/>
      <c r="G32" s="11">
        <f t="shared" si="3"/>
        <v>0</v>
      </c>
      <c r="I32" s="111"/>
      <c r="J32" s="36">
        <v>3</v>
      </c>
      <c r="K32" s="21"/>
      <c r="L32" s="22"/>
      <c r="M32" s="22"/>
      <c r="N32" s="22"/>
      <c r="O32" s="11">
        <f t="shared" si="4"/>
        <v>0</v>
      </c>
      <c r="Q32" s="111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1"/>
      <c r="B33" s="36">
        <v>4</v>
      </c>
      <c r="C33" s="21"/>
      <c r="D33" s="22"/>
      <c r="E33" s="22"/>
      <c r="F33" s="22"/>
      <c r="G33" s="11">
        <f t="shared" si="3"/>
        <v>0</v>
      </c>
      <c r="I33" s="111"/>
      <c r="J33" s="36">
        <v>4</v>
      </c>
      <c r="K33" s="21"/>
      <c r="L33" s="22"/>
      <c r="M33" s="22"/>
      <c r="N33" s="22"/>
      <c r="O33" s="11">
        <f t="shared" si="4"/>
        <v>0</v>
      </c>
      <c r="Q33" s="111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2"/>
      <c r="B34" s="4">
        <v>5</v>
      </c>
      <c r="C34" s="23"/>
      <c r="D34" s="24"/>
      <c r="E34" s="24"/>
      <c r="F34" s="24"/>
      <c r="G34" s="12">
        <f t="shared" si="3"/>
        <v>0</v>
      </c>
      <c r="I34" s="112"/>
      <c r="J34" s="4">
        <v>5</v>
      </c>
      <c r="K34" s="23"/>
      <c r="L34" s="24"/>
      <c r="M34" s="24"/>
      <c r="N34" s="24"/>
      <c r="O34" s="12">
        <f t="shared" si="4"/>
        <v>0</v>
      </c>
      <c r="Q34" s="112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/>
      <c r="D35" s="20"/>
      <c r="E35" s="20"/>
      <c r="F35" s="20"/>
      <c r="G35" s="10">
        <f t="shared" si="3"/>
        <v>0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1" t="s">
        <v>15</v>
      </c>
      <c r="B36" s="36">
        <v>2</v>
      </c>
      <c r="C36" s="21"/>
      <c r="D36" s="22"/>
      <c r="E36" s="22"/>
      <c r="F36" s="22"/>
      <c r="G36" s="11">
        <f t="shared" si="3"/>
        <v>0</v>
      </c>
      <c r="I36" s="111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1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1"/>
      <c r="B37" s="36">
        <v>3</v>
      </c>
      <c r="C37" s="21"/>
      <c r="D37" s="22"/>
      <c r="E37" s="22"/>
      <c r="F37" s="22"/>
      <c r="G37" s="11">
        <f t="shared" si="3"/>
        <v>0</v>
      </c>
      <c r="I37" s="111"/>
      <c r="J37" s="36">
        <v>3</v>
      </c>
      <c r="K37" s="21"/>
      <c r="L37" s="22"/>
      <c r="M37" s="22"/>
      <c r="N37" s="22"/>
      <c r="O37" s="11">
        <f t="shared" si="4"/>
        <v>0</v>
      </c>
      <c r="Q37" s="111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1"/>
      <c r="B38" s="36">
        <v>4</v>
      </c>
      <c r="C38" s="21"/>
      <c r="D38" s="22"/>
      <c r="E38" s="22"/>
      <c r="F38" s="22"/>
      <c r="G38" s="11">
        <f t="shared" si="3"/>
        <v>0</v>
      </c>
      <c r="I38" s="111"/>
      <c r="J38" s="36">
        <v>4</v>
      </c>
      <c r="K38" s="21"/>
      <c r="L38" s="22"/>
      <c r="M38" s="22"/>
      <c r="N38" s="22"/>
      <c r="O38" s="11">
        <f t="shared" si="4"/>
        <v>0</v>
      </c>
      <c r="Q38" s="111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2"/>
      <c r="B39" s="4">
        <v>5</v>
      </c>
      <c r="C39" s="23"/>
      <c r="D39" s="24"/>
      <c r="E39" s="24"/>
      <c r="F39" s="24"/>
      <c r="G39" s="12">
        <f t="shared" si="3"/>
        <v>0</v>
      </c>
      <c r="I39" s="112"/>
      <c r="J39" s="4">
        <v>5</v>
      </c>
      <c r="K39" s="23"/>
      <c r="L39" s="24"/>
      <c r="M39" s="24"/>
      <c r="N39" s="24"/>
      <c r="O39" s="12">
        <f t="shared" si="4"/>
        <v>0</v>
      </c>
      <c r="Q39" s="112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0</v>
      </c>
      <c r="B40" s="35">
        <v>1</v>
      </c>
      <c r="C40" s="19"/>
      <c r="D40" s="20"/>
      <c r="E40" s="20"/>
      <c r="F40" s="20"/>
      <c r="G40" s="10">
        <f t="shared" si="3"/>
        <v>0</v>
      </c>
      <c r="I40" s="38">
        <f>IF(COUNTIF(O40:O44,"=501")&gt;2,1,0)</f>
        <v>0</v>
      </c>
      <c r="J40" s="35">
        <v>1</v>
      </c>
      <c r="K40" s="19">
        <v>24</v>
      </c>
      <c r="L40" s="20">
        <v>130</v>
      </c>
      <c r="M40" s="20"/>
      <c r="N40" s="20"/>
      <c r="O40" s="10">
        <f t="shared" si="4"/>
        <v>371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1" t="s">
        <v>16</v>
      </c>
      <c r="B41" s="36">
        <v>2</v>
      </c>
      <c r="C41" s="21"/>
      <c r="D41" s="22"/>
      <c r="E41" s="22"/>
      <c r="F41" s="22"/>
      <c r="G41" s="11">
        <f t="shared" si="3"/>
        <v>0</v>
      </c>
      <c r="I41" s="111" t="s">
        <v>16</v>
      </c>
      <c r="J41" s="36">
        <v>2</v>
      </c>
      <c r="K41" s="21">
        <v>30</v>
      </c>
      <c r="L41" s="22">
        <v>92</v>
      </c>
      <c r="M41" s="22"/>
      <c r="N41" s="22"/>
      <c r="O41" s="11">
        <f t="shared" si="4"/>
        <v>409</v>
      </c>
      <c r="Q41" s="111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1"/>
      <c r="B42" s="36">
        <v>3</v>
      </c>
      <c r="C42" s="21"/>
      <c r="D42" s="22"/>
      <c r="E42" s="22"/>
      <c r="F42" s="22"/>
      <c r="G42" s="11">
        <f t="shared" si="3"/>
        <v>0</v>
      </c>
      <c r="I42" s="111"/>
      <c r="J42" s="36">
        <v>3</v>
      </c>
      <c r="K42" s="21">
        <v>33</v>
      </c>
      <c r="L42" s="22">
        <v>8</v>
      </c>
      <c r="M42" s="22"/>
      <c r="N42" s="22"/>
      <c r="O42" s="11">
        <f t="shared" si="4"/>
        <v>493</v>
      </c>
      <c r="Q42" s="111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1"/>
      <c r="B43" s="36">
        <v>4</v>
      </c>
      <c r="C43" s="21"/>
      <c r="D43" s="22"/>
      <c r="E43" s="22"/>
      <c r="F43" s="22"/>
      <c r="G43" s="11">
        <f t="shared" si="3"/>
        <v>0</v>
      </c>
      <c r="I43" s="111"/>
      <c r="J43" s="36">
        <v>4</v>
      </c>
      <c r="K43" s="21"/>
      <c r="L43" s="22"/>
      <c r="M43" s="22"/>
      <c r="N43" s="22"/>
      <c r="O43" s="11">
        <f t="shared" si="4"/>
        <v>0</v>
      </c>
      <c r="Q43" s="111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2"/>
      <c r="B44" s="4">
        <v>5</v>
      </c>
      <c r="C44" s="23"/>
      <c r="D44" s="24"/>
      <c r="E44" s="24"/>
      <c r="F44" s="24"/>
      <c r="G44" s="12">
        <f t="shared" si="3"/>
        <v>0</v>
      </c>
      <c r="I44" s="112"/>
      <c r="J44" s="4">
        <v>5</v>
      </c>
      <c r="K44" s="23"/>
      <c r="L44" s="24"/>
      <c r="M44" s="24"/>
      <c r="N44" s="24"/>
      <c r="O44" s="12">
        <f t="shared" si="4"/>
        <v>0</v>
      </c>
      <c r="Q44" s="112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0</v>
      </c>
      <c r="B45" s="35">
        <v>1</v>
      </c>
      <c r="C45" s="19"/>
      <c r="D45" s="20"/>
      <c r="E45" s="20"/>
      <c r="F45" s="20"/>
      <c r="G45" s="10">
        <f t="shared" si="3"/>
        <v>0</v>
      </c>
      <c r="I45" s="38">
        <f>IF(COUNTIF(O45:O49,"=501")&gt;2,1,0)</f>
        <v>0</v>
      </c>
      <c r="J45" s="35">
        <v>1</v>
      </c>
      <c r="K45" s="19">
        <v>35</v>
      </c>
      <c r="L45" s="20"/>
      <c r="M45" s="20"/>
      <c r="N45" s="20"/>
      <c r="O45" s="10">
        <f t="shared" si="4"/>
        <v>501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1" t="s">
        <v>17</v>
      </c>
      <c r="B46" s="36">
        <v>2</v>
      </c>
      <c r="C46" s="21"/>
      <c r="D46" s="22"/>
      <c r="E46" s="22"/>
      <c r="F46" s="22"/>
      <c r="G46" s="11">
        <f t="shared" si="3"/>
        <v>0</v>
      </c>
      <c r="I46" s="111" t="s">
        <v>17</v>
      </c>
      <c r="J46" s="36">
        <v>2</v>
      </c>
      <c r="K46" s="21">
        <v>27</v>
      </c>
      <c r="L46" s="22">
        <v>5</v>
      </c>
      <c r="M46" s="22">
        <v>2</v>
      </c>
      <c r="N46" s="22"/>
      <c r="O46" s="11">
        <f t="shared" si="4"/>
        <v>496</v>
      </c>
      <c r="Q46" s="111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1"/>
      <c r="B47" s="36">
        <v>3</v>
      </c>
      <c r="C47" s="21"/>
      <c r="D47" s="22"/>
      <c r="E47" s="22"/>
      <c r="F47" s="22"/>
      <c r="G47" s="11">
        <f t="shared" si="3"/>
        <v>0</v>
      </c>
      <c r="I47" s="111"/>
      <c r="J47" s="36">
        <v>3</v>
      </c>
      <c r="K47" s="21">
        <v>25</v>
      </c>
      <c r="L47" s="22"/>
      <c r="M47" s="22">
        <v>1</v>
      </c>
      <c r="N47" s="22"/>
      <c r="O47" s="11">
        <f t="shared" si="4"/>
        <v>501</v>
      </c>
      <c r="Q47" s="111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1"/>
      <c r="B48" s="36">
        <v>4</v>
      </c>
      <c r="C48" s="21"/>
      <c r="D48" s="22"/>
      <c r="E48" s="22"/>
      <c r="F48" s="22"/>
      <c r="G48" s="11">
        <f t="shared" si="3"/>
        <v>0</v>
      </c>
      <c r="I48" s="111"/>
      <c r="J48" s="36">
        <v>4</v>
      </c>
      <c r="K48" s="21">
        <v>27</v>
      </c>
      <c r="L48" s="22">
        <v>8</v>
      </c>
      <c r="M48" s="22">
        <v>1</v>
      </c>
      <c r="N48" s="22"/>
      <c r="O48" s="11">
        <f t="shared" si="4"/>
        <v>493</v>
      </c>
      <c r="Q48" s="111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2"/>
      <c r="B49" s="4">
        <v>5</v>
      </c>
      <c r="C49" s="23"/>
      <c r="D49" s="24"/>
      <c r="E49" s="24"/>
      <c r="F49" s="24"/>
      <c r="G49" s="12">
        <f t="shared" si="3"/>
        <v>0</v>
      </c>
      <c r="I49" s="112"/>
      <c r="J49" s="4">
        <v>5</v>
      </c>
      <c r="K49" s="23">
        <v>24</v>
      </c>
      <c r="L49" s="24">
        <v>167</v>
      </c>
      <c r="M49" s="24">
        <v>1</v>
      </c>
      <c r="N49" s="24"/>
      <c r="O49" s="12">
        <f t="shared" si="4"/>
        <v>334</v>
      </c>
      <c r="Q49" s="112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0</v>
      </c>
      <c r="D50" s="18">
        <f>SUM(D30:D49)</f>
        <v>0</v>
      </c>
      <c r="E50" s="18">
        <f>SUM(E30:E49)</f>
        <v>0</v>
      </c>
      <c r="F50" s="18">
        <f>SUM(F30:F49)</f>
        <v>0</v>
      </c>
      <c r="G50" s="14">
        <f>SUM(G30:G49)</f>
        <v>0</v>
      </c>
      <c r="I50" s="15"/>
      <c r="J50" s="16" t="s">
        <v>18</v>
      </c>
      <c r="K50" s="17">
        <f>SUM(K30:K49)</f>
        <v>225</v>
      </c>
      <c r="L50" s="18">
        <f>SUM(L30:L49)</f>
        <v>410</v>
      </c>
      <c r="M50" s="18">
        <f>SUM(M30:M49)</f>
        <v>5</v>
      </c>
      <c r="N50" s="18">
        <f>SUM(N30:N49)</f>
        <v>0</v>
      </c>
      <c r="O50" s="14">
        <f>SUM(O30:O49)</f>
        <v>3598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 sheet="1" objects="1" scenarios="1"/>
  <mergeCells count="27"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  <mergeCell ref="A22:A25"/>
    <mergeCell ref="I22:I25"/>
    <mergeCell ref="Q22:Q25"/>
    <mergeCell ref="A31:A34"/>
    <mergeCell ref="I31:I34"/>
    <mergeCell ref="Q31:Q34"/>
    <mergeCell ref="A12:A15"/>
    <mergeCell ref="I12:I15"/>
    <mergeCell ref="Q12:Q15"/>
    <mergeCell ref="A17:A20"/>
    <mergeCell ref="I17:I20"/>
    <mergeCell ref="Q17:Q20"/>
    <mergeCell ref="S1:S2"/>
    <mergeCell ref="T1:U1"/>
    <mergeCell ref="V1:W1"/>
    <mergeCell ref="A7:A10"/>
    <mergeCell ref="I7:I10"/>
    <mergeCell ref="Q7:Q1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93</v>
      </c>
      <c r="E1" s="1"/>
      <c r="F1" s="1"/>
      <c r="G1" s="2" t="s">
        <v>94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5">
        <v>1001</v>
      </c>
      <c r="T1" s="113" t="s">
        <v>24</v>
      </c>
      <c r="U1" s="114"/>
      <c r="V1" s="113" t="s">
        <v>25</v>
      </c>
      <c r="W1" s="114"/>
    </row>
    <row r="2" spans="1:23" ht="13.5" thickBot="1">
      <c r="A2" s="3"/>
      <c r="B2" s="29" t="s">
        <v>1</v>
      </c>
      <c r="C2" s="9"/>
      <c r="D2" s="9" t="s">
        <v>95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1</v>
      </c>
      <c r="M2" s="46">
        <f>COUNTA(T2,V2)</f>
        <v>0</v>
      </c>
      <c r="N2" s="46">
        <f>COUNTA(U2,W2)</f>
        <v>0</v>
      </c>
      <c r="O2" s="47">
        <f>IF((A6+A11+I6+I11+Q6+Q11+A30+A35+I30+I35+Q30+Q35)&lt;3,1,0)+IF((A16+A21+I16+I21+Q16+Q21+A40+A45+I40+I45+Q40+Q45)&lt;3,1,0)</f>
        <v>1</v>
      </c>
      <c r="P2" s="3"/>
      <c r="Q2" s="30"/>
      <c r="R2" s="30"/>
      <c r="S2" s="116"/>
      <c r="T2" s="43"/>
      <c r="U2" s="42"/>
      <c r="V2" s="43"/>
      <c r="W2" s="42"/>
    </row>
    <row r="3" ht="4.5" customHeight="1" thickBot="1"/>
    <row r="4" spans="1:23" ht="13.5" thickBot="1">
      <c r="A4" s="5" t="s">
        <v>4</v>
      </c>
      <c r="B4" s="6"/>
      <c r="C4" s="6" t="s">
        <v>95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3</v>
      </c>
      <c r="I4" s="5" t="s">
        <v>4</v>
      </c>
      <c r="J4" s="6"/>
      <c r="K4" s="53" t="s">
        <v>96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2</v>
      </c>
      <c r="Q4" s="5" t="s">
        <v>4</v>
      </c>
      <c r="R4" s="6"/>
      <c r="S4" s="53" t="s">
        <v>97</v>
      </c>
      <c r="T4" s="6"/>
      <c r="U4" s="7"/>
      <c r="V4" s="13" t="s">
        <v>13</v>
      </c>
      <c r="W4" s="39">
        <f>IF(COUNTIF(W6:W10,"=501")&gt;2,1,0)+IF(COUNTIF(W11:W15,"=501")&gt;2,1,0)+IF(COUNTIF(W16:W20,"=501")&gt;2,1,0)+IF(COUNTIF(W21:W25,"=501")&gt;2,1,0)</f>
        <v>1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1</v>
      </c>
      <c r="B6" s="35">
        <v>1</v>
      </c>
      <c r="C6" s="19">
        <v>24</v>
      </c>
      <c r="D6" s="20"/>
      <c r="E6" s="20">
        <v>1</v>
      </c>
      <c r="F6" s="20"/>
      <c r="G6" s="10">
        <f aca="true" t="shared" si="0" ref="G6:G25">IF(C6=0,0,501-D6)</f>
        <v>501</v>
      </c>
      <c r="I6" s="38">
        <f>IF(COUNTIF(O6:O10,"=501")&gt;2,1,0)</f>
        <v>1</v>
      </c>
      <c r="J6" s="35">
        <v>1</v>
      </c>
      <c r="K6" s="19">
        <v>25</v>
      </c>
      <c r="L6" s="20"/>
      <c r="M6" s="20">
        <v>1</v>
      </c>
      <c r="N6" s="20"/>
      <c r="O6" s="10">
        <f aca="true" t="shared" si="1" ref="O6:O25">IF(K6=0,0,501-L6)</f>
        <v>501</v>
      </c>
      <c r="Q6" s="38">
        <f>IF(COUNTIF(W6:W10,"=501")&gt;2,1,0)</f>
        <v>0</v>
      </c>
      <c r="R6" s="35">
        <v>1</v>
      </c>
      <c r="S6" s="19">
        <v>23</v>
      </c>
      <c r="T6" s="20"/>
      <c r="U6" s="20"/>
      <c r="V6" s="20"/>
      <c r="W6" s="10">
        <f aca="true" t="shared" si="2" ref="W6:W25">IF(S6=0,0,501-T6)</f>
        <v>501</v>
      </c>
    </row>
    <row r="7" spans="1:23" ht="12.75">
      <c r="A7" s="111" t="s">
        <v>14</v>
      </c>
      <c r="B7" s="36">
        <v>2</v>
      </c>
      <c r="C7" s="21">
        <v>32</v>
      </c>
      <c r="D7" s="22"/>
      <c r="E7" s="22"/>
      <c r="F7" s="22"/>
      <c r="G7" s="11">
        <f t="shared" si="0"/>
        <v>501</v>
      </c>
      <c r="I7" s="111" t="s">
        <v>14</v>
      </c>
      <c r="J7" s="36">
        <v>2</v>
      </c>
      <c r="K7" s="21">
        <v>33</v>
      </c>
      <c r="L7" s="22">
        <v>4</v>
      </c>
      <c r="M7" s="22">
        <v>1</v>
      </c>
      <c r="N7" s="22"/>
      <c r="O7" s="11">
        <f t="shared" si="1"/>
        <v>497</v>
      </c>
      <c r="Q7" s="111" t="s">
        <v>14</v>
      </c>
      <c r="R7" s="36">
        <v>2</v>
      </c>
      <c r="S7" s="21">
        <v>21</v>
      </c>
      <c r="T7" s="22">
        <v>181</v>
      </c>
      <c r="U7" s="22"/>
      <c r="V7" s="22"/>
      <c r="W7" s="11">
        <f t="shared" si="2"/>
        <v>320</v>
      </c>
    </row>
    <row r="8" spans="1:23" ht="12.75">
      <c r="A8" s="111"/>
      <c r="B8" s="36">
        <v>3</v>
      </c>
      <c r="C8" s="21">
        <v>24</v>
      </c>
      <c r="D8" s="22"/>
      <c r="E8" s="22">
        <v>1</v>
      </c>
      <c r="F8" s="22"/>
      <c r="G8" s="11">
        <f t="shared" si="0"/>
        <v>501</v>
      </c>
      <c r="I8" s="111"/>
      <c r="J8" s="36">
        <v>3</v>
      </c>
      <c r="K8" s="21">
        <v>21</v>
      </c>
      <c r="L8" s="22"/>
      <c r="M8" s="22">
        <v>2</v>
      </c>
      <c r="N8" s="22"/>
      <c r="O8" s="11">
        <f t="shared" si="1"/>
        <v>501</v>
      </c>
      <c r="Q8" s="111"/>
      <c r="R8" s="36">
        <v>3</v>
      </c>
      <c r="S8" s="21">
        <v>22</v>
      </c>
      <c r="T8" s="22"/>
      <c r="U8" s="22">
        <v>1</v>
      </c>
      <c r="V8" s="22">
        <v>1</v>
      </c>
      <c r="W8" s="11">
        <f t="shared" si="2"/>
        <v>501</v>
      </c>
    </row>
    <row r="9" spans="1:23" ht="12.75">
      <c r="A9" s="111"/>
      <c r="B9" s="36">
        <v>4</v>
      </c>
      <c r="C9" s="21"/>
      <c r="D9" s="22"/>
      <c r="E9" s="22"/>
      <c r="F9" s="22"/>
      <c r="G9" s="11">
        <f t="shared" si="0"/>
        <v>0</v>
      </c>
      <c r="I9" s="111"/>
      <c r="J9" s="36">
        <v>4</v>
      </c>
      <c r="K9" s="21">
        <v>30</v>
      </c>
      <c r="L9" s="22">
        <v>60</v>
      </c>
      <c r="M9" s="22"/>
      <c r="N9" s="22"/>
      <c r="O9" s="11">
        <f t="shared" si="1"/>
        <v>441</v>
      </c>
      <c r="Q9" s="111"/>
      <c r="R9" s="36">
        <v>4</v>
      </c>
      <c r="S9" s="21">
        <v>15</v>
      </c>
      <c r="T9" s="22">
        <v>274</v>
      </c>
      <c r="U9" s="22"/>
      <c r="V9" s="22"/>
      <c r="W9" s="11">
        <f t="shared" si="2"/>
        <v>227</v>
      </c>
    </row>
    <row r="10" spans="1:23" ht="13.5" thickBot="1">
      <c r="A10" s="112"/>
      <c r="B10" s="4">
        <v>5</v>
      </c>
      <c r="C10" s="23"/>
      <c r="D10" s="24"/>
      <c r="E10" s="24"/>
      <c r="F10" s="24"/>
      <c r="G10" s="12">
        <f t="shared" si="0"/>
        <v>0</v>
      </c>
      <c r="I10" s="112"/>
      <c r="J10" s="4">
        <v>5</v>
      </c>
      <c r="K10" s="23">
        <v>28</v>
      </c>
      <c r="L10" s="24"/>
      <c r="M10" s="24">
        <v>2</v>
      </c>
      <c r="N10" s="24"/>
      <c r="O10" s="12">
        <f t="shared" si="1"/>
        <v>501</v>
      </c>
      <c r="Q10" s="112"/>
      <c r="R10" s="4">
        <v>5</v>
      </c>
      <c r="S10" s="23">
        <v>24</v>
      </c>
      <c r="T10" s="24">
        <v>118</v>
      </c>
      <c r="U10" s="24">
        <v>1</v>
      </c>
      <c r="V10" s="24"/>
      <c r="W10" s="12">
        <f t="shared" si="2"/>
        <v>383</v>
      </c>
    </row>
    <row r="11" spans="1:23" ht="12.75" customHeight="1">
      <c r="A11" s="38">
        <f>IF(COUNTIF(G11:G15,"=501")&gt;2,1,0)</f>
        <v>1</v>
      </c>
      <c r="B11" s="35">
        <v>1</v>
      </c>
      <c r="C11" s="19">
        <v>28</v>
      </c>
      <c r="D11" s="20"/>
      <c r="E11" s="20">
        <v>1</v>
      </c>
      <c r="F11" s="20"/>
      <c r="G11" s="10">
        <f t="shared" si="0"/>
        <v>501</v>
      </c>
      <c r="I11" s="38">
        <f>IF(COUNTIF(O11:O15,"=501")&gt;2,1,0)</f>
        <v>0</v>
      </c>
      <c r="J11" s="35">
        <v>1</v>
      </c>
      <c r="K11" s="19">
        <v>31</v>
      </c>
      <c r="L11" s="20"/>
      <c r="M11" s="20">
        <v>2</v>
      </c>
      <c r="N11" s="20"/>
      <c r="O11" s="10">
        <f t="shared" si="1"/>
        <v>501</v>
      </c>
      <c r="Q11" s="38">
        <f>IF(COUNTIF(W11:W15,"=501")&gt;2,1,0)</f>
        <v>1</v>
      </c>
      <c r="R11" s="35">
        <v>1</v>
      </c>
      <c r="S11" s="19">
        <v>27</v>
      </c>
      <c r="T11" s="20">
        <v>10</v>
      </c>
      <c r="U11" s="20">
        <v>2</v>
      </c>
      <c r="V11" s="20"/>
      <c r="W11" s="10">
        <f t="shared" si="2"/>
        <v>491</v>
      </c>
    </row>
    <row r="12" spans="1:23" ht="12.75">
      <c r="A12" s="111" t="s">
        <v>15</v>
      </c>
      <c r="B12" s="36">
        <v>2</v>
      </c>
      <c r="C12" s="21">
        <v>26</v>
      </c>
      <c r="D12" s="22"/>
      <c r="E12" s="22">
        <v>1</v>
      </c>
      <c r="F12" s="22"/>
      <c r="G12" s="11">
        <f t="shared" si="0"/>
        <v>501</v>
      </c>
      <c r="I12" s="111" t="s">
        <v>15</v>
      </c>
      <c r="J12" s="36">
        <v>2</v>
      </c>
      <c r="K12" s="21">
        <v>27</v>
      </c>
      <c r="L12" s="22">
        <v>4</v>
      </c>
      <c r="M12" s="22">
        <v>1</v>
      </c>
      <c r="N12" s="22"/>
      <c r="O12" s="11">
        <f t="shared" si="1"/>
        <v>497</v>
      </c>
      <c r="Q12" s="111" t="s">
        <v>15</v>
      </c>
      <c r="R12" s="36">
        <v>2</v>
      </c>
      <c r="S12" s="21">
        <v>33</v>
      </c>
      <c r="T12" s="22">
        <v>10</v>
      </c>
      <c r="U12" s="22"/>
      <c r="V12" s="22"/>
      <c r="W12" s="11">
        <f t="shared" si="2"/>
        <v>491</v>
      </c>
    </row>
    <row r="13" spans="1:23" ht="12.75">
      <c r="A13" s="111"/>
      <c r="B13" s="36">
        <v>3</v>
      </c>
      <c r="C13" s="21">
        <v>27</v>
      </c>
      <c r="D13" s="22"/>
      <c r="E13" s="22">
        <v>2</v>
      </c>
      <c r="F13" s="22"/>
      <c r="G13" s="11">
        <f t="shared" si="0"/>
        <v>501</v>
      </c>
      <c r="I13" s="111"/>
      <c r="J13" s="36">
        <v>3</v>
      </c>
      <c r="K13" s="21">
        <v>24</v>
      </c>
      <c r="L13" s="22">
        <v>20</v>
      </c>
      <c r="M13" s="22"/>
      <c r="N13" s="22">
        <v>1</v>
      </c>
      <c r="O13" s="11">
        <f t="shared" si="1"/>
        <v>481</v>
      </c>
      <c r="Q13" s="111"/>
      <c r="R13" s="36">
        <v>3</v>
      </c>
      <c r="S13" s="21">
        <v>26</v>
      </c>
      <c r="T13" s="22"/>
      <c r="U13" s="22">
        <v>1</v>
      </c>
      <c r="V13" s="22"/>
      <c r="W13" s="11">
        <f t="shared" si="2"/>
        <v>501</v>
      </c>
    </row>
    <row r="14" spans="1:23" ht="12.75">
      <c r="A14" s="111"/>
      <c r="B14" s="36">
        <v>4</v>
      </c>
      <c r="C14" s="21"/>
      <c r="D14" s="22"/>
      <c r="E14" s="22"/>
      <c r="F14" s="22"/>
      <c r="G14" s="11">
        <f t="shared" si="0"/>
        <v>0</v>
      </c>
      <c r="I14" s="111"/>
      <c r="J14" s="36">
        <v>4</v>
      </c>
      <c r="K14" s="21">
        <v>27</v>
      </c>
      <c r="L14" s="22">
        <v>16</v>
      </c>
      <c r="M14" s="22">
        <v>2</v>
      </c>
      <c r="N14" s="22"/>
      <c r="O14" s="11">
        <f t="shared" si="1"/>
        <v>485</v>
      </c>
      <c r="Q14" s="111"/>
      <c r="R14" s="36">
        <v>4</v>
      </c>
      <c r="S14" s="21">
        <v>28</v>
      </c>
      <c r="T14" s="22"/>
      <c r="U14" s="22">
        <v>2</v>
      </c>
      <c r="V14" s="22"/>
      <c r="W14" s="11">
        <f t="shared" si="2"/>
        <v>501</v>
      </c>
    </row>
    <row r="15" spans="1:23" ht="13.5" thickBot="1">
      <c r="A15" s="112"/>
      <c r="B15" s="4">
        <v>5</v>
      </c>
      <c r="C15" s="23"/>
      <c r="D15" s="24"/>
      <c r="E15" s="24"/>
      <c r="F15" s="24"/>
      <c r="G15" s="12">
        <f t="shared" si="0"/>
        <v>0</v>
      </c>
      <c r="I15" s="112"/>
      <c r="J15" s="4">
        <v>5</v>
      </c>
      <c r="K15" s="23"/>
      <c r="L15" s="24"/>
      <c r="M15" s="24"/>
      <c r="N15" s="24"/>
      <c r="O15" s="12">
        <f t="shared" si="1"/>
        <v>0</v>
      </c>
      <c r="Q15" s="112"/>
      <c r="R15" s="4">
        <v>5</v>
      </c>
      <c r="S15" s="23">
        <v>26</v>
      </c>
      <c r="T15" s="24"/>
      <c r="U15" s="24"/>
      <c r="V15" s="24"/>
      <c r="W15" s="12">
        <f t="shared" si="2"/>
        <v>501</v>
      </c>
    </row>
    <row r="16" spans="1:23" ht="12.75" customHeight="1">
      <c r="A16" s="38">
        <f>IF(COUNTIF(G16:G20,"=501")&gt;2,1,0)</f>
        <v>1</v>
      </c>
      <c r="B16" s="35">
        <v>1</v>
      </c>
      <c r="C16" s="19">
        <v>23</v>
      </c>
      <c r="D16" s="20"/>
      <c r="E16" s="20">
        <v>1</v>
      </c>
      <c r="F16" s="20"/>
      <c r="G16" s="10">
        <f t="shared" si="0"/>
        <v>501</v>
      </c>
      <c r="I16" s="38">
        <f>IF(COUNTIF(O16:O20,"=501")&gt;2,1,0)</f>
        <v>0</v>
      </c>
      <c r="J16" s="35">
        <v>1</v>
      </c>
      <c r="K16" s="19">
        <v>28</v>
      </c>
      <c r="L16" s="20"/>
      <c r="M16" s="20">
        <v>1</v>
      </c>
      <c r="N16" s="20"/>
      <c r="O16" s="10">
        <f t="shared" si="1"/>
        <v>501</v>
      </c>
      <c r="Q16" s="38">
        <f>IF(COUNTIF(W16:W20,"=501")&gt;2,1,0)</f>
        <v>0</v>
      </c>
      <c r="R16" s="35">
        <v>1</v>
      </c>
      <c r="S16" s="19">
        <v>30</v>
      </c>
      <c r="T16" s="20">
        <v>64</v>
      </c>
      <c r="U16" s="20">
        <v>1</v>
      </c>
      <c r="V16" s="20"/>
      <c r="W16" s="10">
        <f t="shared" si="2"/>
        <v>437</v>
      </c>
    </row>
    <row r="17" spans="1:23" ht="12.75">
      <c r="A17" s="111" t="s">
        <v>16</v>
      </c>
      <c r="B17" s="36">
        <v>2</v>
      </c>
      <c r="C17" s="21">
        <v>30</v>
      </c>
      <c r="D17" s="22">
        <v>8</v>
      </c>
      <c r="E17" s="22">
        <v>2</v>
      </c>
      <c r="F17" s="22"/>
      <c r="G17" s="11">
        <f t="shared" si="0"/>
        <v>493</v>
      </c>
      <c r="I17" s="111" t="s">
        <v>16</v>
      </c>
      <c r="J17" s="36">
        <v>2</v>
      </c>
      <c r="K17" s="21">
        <v>27</v>
      </c>
      <c r="L17" s="22">
        <v>10</v>
      </c>
      <c r="M17" s="22">
        <v>1</v>
      </c>
      <c r="N17" s="22"/>
      <c r="O17" s="11">
        <f t="shared" si="1"/>
        <v>491</v>
      </c>
      <c r="Q17" s="111" t="s">
        <v>16</v>
      </c>
      <c r="R17" s="36">
        <v>2</v>
      </c>
      <c r="S17" s="21">
        <v>30</v>
      </c>
      <c r="T17" s="22">
        <v>6</v>
      </c>
      <c r="U17" s="22"/>
      <c r="V17" s="22"/>
      <c r="W17" s="11">
        <f t="shared" si="2"/>
        <v>495</v>
      </c>
    </row>
    <row r="18" spans="1:23" ht="12.75">
      <c r="A18" s="111"/>
      <c r="B18" s="36">
        <v>3</v>
      </c>
      <c r="C18" s="21">
        <v>30</v>
      </c>
      <c r="D18" s="22">
        <v>60</v>
      </c>
      <c r="E18" s="22"/>
      <c r="F18" s="22"/>
      <c r="G18" s="11">
        <f t="shared" si="0"/>
        <v>441</v>
      </c>
      <c r="I18" s="111"/>
      <c r="J18" s="36">
        <v>3</v>
      </c>
      <c r="K18" s="21">
        <v>21</v>
      </c>
      <c r="L18" s="22">
        <v>150</v>
      </c>
      <c r="M18" s="22"/>
      <c r="N18" s="22"/>
      <c r="O18" s="11">
        <f t="shared" si="1"/>
        <v>351</v>
      </c>
      <c r="Q18" s="111"/>
      <c r="R18" s="36">
        <v>3</v>
      </c>
      <c r="S18" s="21">
        <v>24</v>
      </c>
      <c r="T18" s="22">
        <v>62</v>
      </c>
      <c r="U18" s="22">
        <v>1</v>
      </c>
      <c r="V18" s="22"/>
      <c r="W18" s="11">
        <f t="shared" si="2"/>
        <v>439</v>
      </c>
    </row>
    <row r="19" spans="1:23" ht="12.75">
      <c r="A19" s="111"/>
      <c r="B19" s="36">
        <v>4</v>
      </c>
      <c r="C19" s="21">
        <v>23</v>
      </c>
      <c r="D19" s="22"/>
      <c r="E19" s="22">
        <v>1</v>
      </c>
      <c r="F19" s="22">
        <v>1</v>
      </c>
      <c r="G19" s="11">
        <f t="shared" si="0"/>
        <v>501</v>
      </c>
      <c r="I19" s="111"/>
      <c r="J19" s="36">
        <v>4</v>
      </c>
      <c r="K19" s="21">
        <v>30</v>
      </c>
      <c r="L19" s="22">
        <v>68</v>
      </c>
      <c r="M19" s="22"/>
      <c r="N19" s="22"/>
      <c r="O19" s="11">
        <f t="shared" si="1"/>
        <v>433</v>
      </c>
      <c r="Q19" s="111"/>
      <c r="R19" s="36">
        <v>4</v>
      </c>
      <c r="S19" s="21"/>
      <c r="T19" s="22"/>
      <c r="U19" s="22"/>
      <c r="V19" s="22"/>
      <c r="W19" s="11">
        <f t="shared" si="2"/>
        <v>0</v>
      </c>
    </row>
    <row r="20" spans="1:23" ht="13.5" thickBot="1">
      <c r="A20" s="112"/>
      <c r="B20" s="4">
        <v>5</v>
      </c>
      <c r="C20" s="23">
        <v>37</v>
      </c>
      <c r="D20" s="24"/>
      <c r="E20" s="24"/>
      <c r="F20" s="24"/>
      <c r="G20" s="12">
        <f t="shared" si="0"/>
        <v>501</v>
      </c>
      <c r="I20" s="112"/>
      <c r="J20" s="4">
        <v>5</v>
      </c>
      <c r="K20" s="23"/>
      <c r="L20" s="24"/>
      <c r="M20" s="24"/>
      <c r="N20" s="24"/>
      <c r="O20" s="12">
        <f t="shared" si="1"/>
        <v>0</v>
      </c>
      <c r="Q20" s="112"/>
      <c r="R20" s="4">
        <v>5</v>
      </c>
      <c r="S20" s="23"/>
      <c r="T20" s="24"/>
      <c r="U20" s="24"/>
      <c r="V20" s="24"/>
      <c r="W20" s="12">
        <f t="shared" si="2"/>
        <v>0</v>
      </c>
    </row>
    <row r="21" spans="1:23" ht="12.75" customHeight="1">
      <c r="A21" s="38">
        <f>IF(COUNTIF(G21:G25,"=501")&gt;2,1,0)</f>
        <v>0</v>
      </c>
      <c r="B21" s="35">
        <v>1</v>
      </c>
      <c r="C21" s="19">
        <v>24</v>
      </c>
      <c r="D21" s="20"/>
      <c r="E21" s="20">
        <v>1</v>
      </c>
      <c r="F21" s="20"/>
      <c r="G21" s="10">
        <f t="shared" si="0"/>
        <v>501</v>
      </c>
      <c r="I21" s="38">
        <f>IF(COUNTIF(O21:O25,"=501")&gt;2,1,0)</f>
        <v>1</v>
      </c>
      <c r="J21" s="35">
        <v>1</v>
      </c>
      <c r="K21" s="19">
        <v>29</v>
      </c>
      <c r="L21" s="20"/>
      <c r="M21" s="20"/>
      <c r="N21" s="20"/>
      <c r="O21" s="10">
        <f t="shared" si="1"/>
        <v>501</v>
      </c>
      <c r="Q21" s="38">
        <f>IF(COUNTIF(W21:W25,"=501")&gt;2,1,0)</f>
        <v>0</v>
      </c>
      <c r="R21" s="35">
        <v>1</v>
      </c>
      <c r="S21" s="19">
        <v>27</v>
      </c>
      <c r="T21" s="20">
        <v>10</v>
      </c>
      <c r="U21" s="20">
        <v>1</v>
      </c>
      <c r="V21" s="20"/>
      <c r="W21" s="10">
        <f t="shared" si="2"/>
        <v>491</v>
      </c>
    </row>
    <row r="22" spans="1:23" ht="12.75">
      <c r="A22" s="111" t="s">
        <v>17</v>
      </c>
      <c r="B22" s="36">
        <v>2</v>
      </c>
      <c r="C22" s="21">
        <v>36</v>
      </c>
      <c r="D22" s="22">
        <v>2</v>
      </c>
      <c r="E22" s="22">
        <v>1</v>
      </c>
      <c r="F22" s="22"/>
      <c r="G22" s="11">
        <f t="shared" si="0"/>
        <v>499</v>
      </c>
      <c r="I22" s="111" t="s">
        <v>17</v>
      </c>
      <c r="J22" s="36">
        <v>2</v>
      </c>
      <c r="K22" s="21">
        <v>26</v>
      </c>
      <c r="L22" s="22"/>
      <c r="M22" s="22"/>
      <c r="N22" s="22"/>
      <c r="O22" s="11">
        <f t="shared" si="1"/>
        <v>501</v>
      </c>
      <c r="Q22" s="111" t="s">
        <v>17</v>
      </c>
      <c r="R22" s="36">
        <v>2</v>
      </c>
      <c r="S22" s="21">
        <v>27</v>
      </c>
      <c r="T22" s="22"/>
      <c r="U22" s="22">
        <v>1</v>
      </c>
      <c r="V22" s="22"/>
      <c r="W22" s="11">
        <f t="shared" si="2"/>
        <v>501</v>
      </c>
    </row>
    <row r="23" spans="1:23" ht="12.75">
      <c r="A23" s="111"/>
      <c r="B23" s="36">
        <v>3</v>
      </c>
      <c r="C23" s="21">
        <v>27</v>
      </c>
      <c r="D23" s="22">
        <v>107</v>
      </c>
      <c r="E23" s="22"/>
      <c r="F23" s="22"/>
      <c r="G23" s="11">
        <f t="shared" si="0"/>
        <v>394</v>
      </c>
      <c r="I23" s="111"/>
      <c r="J23" s="36">
        <v>3</v>
      </c>
      <c r="K23" s="21">
        <v>21</v>
      </c>
      <c r="L23" s="22"/>
      <c r="M23" s="22">
        <v>2</v>
      </c>
      <c r="N23" s="22"/>
      <c r="O23" s="11">
        <f t="shared" si="1"/>
        <v>501</v>
      </c>
      <c r="Q23" s="111"/>
      <c r="R23" s="36">
        <v>3</v>
      </c>
      <c r="S23" s="21">
        <v>27</v>
      </c>
      <c r="T23" s="22"/>
      <c r="U23" s="22"/>
      <c r="V23" s="22"/>
      <c r="W23" s="11">
        <f t="shared" si="2"/>
        <v>501</v>
      </c>
    </row>
    <row r="24" spans="1:23" ht="12.75">
      <c r="A24" s="111"/>
      <c r="B24" s="36">
        <v>4</v>
      </c>
      <c r="C24" s="21">
        <v>24</v>
      </c>
      <c r="D24" s="22">
        <v>90</v>
      </c>
      <c r="E24" s="22">
        <v>1</v>
      </c>
      <c r="F24" s="22"/>
      <c r="G24" s="11">
        <f t="shared" si="0"/>
        <v>411</v>
      </c>
      <c r="I24" s="111"/>
      <c r="J24" s="36">
        <v>4</v>
      </c>
      <c r="K24" s="21"/>
      <c r="L24" s="22"/>
      <c r="M24" s="22"/>
      <c r="N24" s="22"/>
      <c r="O24" s="11">
        <f t="shared" si="1"/>
        <v>0</v>
      </c>
      <c r="Q24" s="111"/>
      <c r="R24" s="36">
        <v>4</v>
      </c>
      <c r="S24" s="21">
        <v>27</v>
      </c>
      <c r="T24" s="22">
        <v>40</v>
      </c>
      <c r="U24" s="22"/>
      <c r="V24" s="22"/>
      <c r="W24" s="11">
        <f t="shared" si="2"/>
        <v>461</v>
      </c>
    </row>
    <row r="25" spans="1:23" ht="13.5" thickBot="1">
      <c r="A25" s="112"/>
      <c r="B25" s="4">
        <v>5</v>
      </c>
      <c r="C25" s="23"/>
      <c r="D25" s="24"/>
      <c r="E25" s="24"/>
      <c r="F25" s="24"/>
      <c r="G25" s="12">
        <f t="shared" si="0"/>
        <v>0</v>
      </c>
      <c r="I25" s="112"/>
      <c r="J25" s="4">
        <v>5</v>
      </c>
      <c r="K25" s="23"/>
      <c r="L25" s="24"/>
      <c r="M25" s="24"/>
      <c r="N25" s="24"/>
      <c r="O25" s="12">
        <f t="shared" si="1"/>
        <v>0</v>
      </c>
      <c r="Q25" s="112"/>
      <c r="R25" s="4">
        <v>5</v>
      </c>
      <c r="S25" s="23">
        <v>33</v>
      </c>
      <c r="T25" s="24">
        <v>6</v>
      </c>
      <c r="U25" s="24">
        <v>1</v>
      </c>
      <c r="V25" s="24"/>
      <c r="W25" s="12">
        <f t="shared" si="2"/>
        <v>495</v>
      </c>
    </row>
    <row r="26" spans="1:23" ht="13.5" thickBot="1">
      <c r="A26" s="15"/>
      <c r="B26" s="16" t="s">
        <v>18</v>
      </c>
      <c r="C26" s="17">
        <f>SUM(C6:C25)</f>
        <v>415</v>
      </c>
      <c r="D26" s="18">
        <f>SUM(D6:D25)</f>
        <v>267</v>
      </c>
      <c r="E26" s="18">
        <f>SUM(E6:E25)</f>
        <v>13</v>
      </c>
      <c r="F26" s="18">
        <f>SUM(F6:F25)</f>
        <v>1</v>
      </c>
      <c r="G26" s="14">
        <f>SUM(G6:G25)</f>
        <v>7248</v>
      </c>
      <c r="I26" s="15"/>
      <c r="J26" s="16" t="s">
        <v>18</v>
      </c>
      <c r="K26" s="17">
        <f>SUM(K6:K25)</f>
        <v>428</v>
      </c>
      <c r="L26" s="18">
        <f>SUM(L6:L25)</f>
        <v>332</v>
      </c>
      <c r="M26" s="18">
        <f>SUM(M6:M25)</f>
        <v>15</v>
      </c>
      <c r="N26" s="18">
        <f>SUM(N6:N25)</f>
        <v>1</v>
      </c>
      <c r="O26" s="14">
        <f>SUM(O6:O25)</f>
        <v>7684</v>
      </c>
      <c r="Q26" s="15"/>
      <c r="R26" s="16" t="s">
        <v>18</v>
      </c>
      <c r="S26" s="17">
        <f>SUM(S6:S25)</f>
        <v>470</v>
      </c>
      <c r="T26" s="18">
        <f>SUM(T6:T25)</f>
        <v>781</v>
      </c>
      <c r="U26" s="18">
        <f>SUM(U6:U25)</f>
        <v>12</v>
      </c>
      <c r="V26" s="18">
        <f>SUM(V6:V25)</f>
        <v>1</v>
      </c>
      <c r="W26" s="14">
        <f>SUM(W6:W25)</f>
        <v>8237</v>
      </c>
    </row>
    <row r="27" ht="4.5" customHeight="1" thickBot="1"/>
    <row r="28" spans="1:23" ht="13.5" thickBot="1">
      <c r="A28" s="5" t="s">
        <v>4</v>
      </c>
      <c r="B28" s="6"/>
      <c r="C28" s="53" t="s">
        <v>19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0</v>
      </c>
      <c r="I28" s="5" t="s">
        <v>4</v>
      </c>
      <c r="J28" s="6"/>
      <c r="K28" s="53" t="s">
        <v>19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/>
      <c r="D30" s="20"/>
      <c r="E30" s="20"/>
      <c r="F30" s="20"/>
      <c r="G30" s="10">
        <f aca="true" t="shared" si="3" ref="G30:G49">IF(C30=0,0,501-D30)</f>
        <v>0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1" t="s">
        <v>14</v>
      </c>
      <c r="B31" s="36">
        <v>2</v>
      </c>
      <c r="C31" s="21"/>
      <c r="D31" s="22"/>
      <c r="E31" s="22"/>
      <c r="F31" s="22"/>
      <c r="G31" s="11">
        <f t="shared" si="3"/>
        <v>0</v>
      </c>
      <c r="I31" s="111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1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1"/>
      <c r="B32" s="36">
        <v>3</v>
      </c>
      <c r="C32" s="21"/>
      <c r="D32" s="22"/>
      <c r="E32" s="22"/>
      <c r="F32" s="22"/>
      <c r="G32" s="11">
        <f t="shared" si="3"/>
        <v>0</v>
      </c>
      <c r="I32" s="111"/>
      <c r="J32" s="36">
        <v>3</v>
      </c>
      <c r="K32" s="21"/>
      <c r="L32" s="22"/>
      <c r="M32" s="22"/>
      <c r="N32" s="22"/>
      <c r="O32" s="11">
        <f t="shared" si="4"/>
        <v>0</v>
      </c>
      <c r="Q32" s="111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1"/>
      <c r="B33" s="36">
        <v>4</v>
      </c>
      <c r="C33" s="21"/>
      <c r="D33" s="22"/>
      <c r="E33" s="22"/>
      <c r="F33" s="22"/>
      <c r="G33" s="11">
        <f t="shared" si="3"/>
        <v>0</v>
      </c>
      <c r="I33" s="111"/>
      <c r="J33" s="36">
        <v>4</v>
      </c>
      <c r="K33" s="21"/>
      <c r="L33" s="22"/>
      <c r="M33" s="22"/>
      <c r="N33" s="22"/>
      <c r="O33" s="11">
        <f t="shared" si="4"/>
        <v>0</v>
      </c>
      <c r="Q33" s="111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2"/>
      <c r="B34" s="4">
        <v>5</v>
      </c>
      <c r="C34" s="23"/>
      <c r="D34" s="24"/>
      <c r="E34" s="24"/>
      <c r="F34" s="24"/>
      <c r="G34" s="12">
        <f t="shared" si="3"/>
        <v>0</v>
      </c>
      <c r="I34" s="112"/>
      <c r="J34" s="4">
        <v>5</v>
      </c>
      <c r="K34" s="23"/>
      <c r="L34" s="24"/>
      <c r="M34" s="24"/>
      <c r="N34" s="24"/>
      <c r="O34" s="12">
        <f t="shared" si="4"/>
        <v>0</v>
      </c>
      <c r="Q34" s="112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/>
      <c r="D35" s="20"/>
      <c r="E35" s="20"/>
      <c r="F35" s="20"/>
      <c r="G35" s="10">
        <f t="shared" si="3"/>
        <v>0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1" t="s">
        <v>15</v>
      </c>
      <c r="B36" s="36">
        <v>2</v>
      </c>
      <c r="C36" s="21"/>
      <c r="D36" s="22"/>
      <c r="E36" s="22"/>
      <c r="F36" s="22"/>
      <c r="G36" s="11">
        <f t="shared" si="3"/>
        <v>0</v>
      </c>
      <c r="I36" s="111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1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1"/>
      <c r="B37" s="36">
        <v>3</v>
      </c>
      <c r="C37" s="21"/>
      <c r="D37" s="22"/>
      <c r="E37" s="22"/>
      <c r="F37" s="22"/>
      <c r="G37" s="11">
        <f t="shared" si="3"/>
        <v>0</v>
      </c>
      <c r="I37" s="111"/>
      <c r="J37" s="36">
        <v>3</v>
      </c>
      <c r="K37" s="21"/>
      <c r="L37" s="22"/>
      <c r="M37" s="22"/>
      <c r="N37" s="22"/>
      <c r="O37" s="11">
        <f t="shared" si="4"/>
        <v>0</v>
      </c>
      <c r="Q37" s="111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1"/>
      <c r="B38" s="36">
        <v>4</v>
      </c>
      <c r="C38" s="21"/>
      <c r="D38" s="22"/>
      <c r="E38" s="22"/>
      <c r="F38" s="22"/>
      <c r="G38" s="11">
        <f t="shared" si="3"/>
        <v>0</v>
      </c>
      <c r="I38" s="111"/>
      <c r="J38" s="36">
        <v>4</v>
      </c>
      <c r="K38" s="21"/>
      <c r="L38" s="22"/>
      <c r="M38" s="22"/>
      <c r="N38" s="22"/>
      <c r="O38" s="11">
        <f t="shared" si="4"/>
        <v>0</v>
      </c>
      <c r="Q38" s="111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2"/>
      <c r="B39" s="4">
        <v>5</v>
      </c>
      <c r="C39" s="23"/>
      <c r="D39" s="24"/>
      <c r="E39" s="24"/>
      <c r="F39" s="24"/>
      <c r="G39" s="12">
        <f t="shared" si="3"/>
        <v>0</v>
      </c>
      <c r="I39" s="112"/>
      <c r="J39" s="4">
        <v>5</v>
      </c>
      <c r="K39" s="23"/>
      <c r="L39" s="24"/>
      <c r="M39" s="24"/>
      <c r="N39" s="24"/>
      <c r="O39" s="12">
        <f t="shared" si="4"/>
        <v>0</v>
      </c>
      <c r="Q39" s="112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0</v>
      </c>
      <c r="B40" s="35">
        <v>1</v>
      </c>
      <c r="C40" s="19"/>
      <c r="D40" s="20"/>
      <c r="E40" s="20"/>
      <c r="F40" s="20"/>
      <c r="G40" s="10">
        <f t="shared" si="3"/>
        <v>0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1" t="s">
        <v>16</v>
      </c>
      <c r="B41" s="36">
        <v>2</v>
      </c>
      <c r="C41" s="21"/>
      <c r="D41" s="22"/>
      <c r="E41" s="22"/>
      <c r="F41" s="22"/>
      <c r="G41" s="11">
        <f t="shared" si="3"/>
        <v>0</v>
      </c>
      <c r="I41" s="111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1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1"/>
      <c r="B42" s="36">
        <v>3</v>
      </c>
      <c r="C42" s="21"/>
      <c r="D42" s="22"/>
      <c r="E42" s="22"/>
      <c r="F42" s="22"/>
      <c r="G42" s="11">
        <f t="shared" si="3"/>
        <v>0</v>
      </c>
      <c r="I42" s="111"/>
      <c r="J42" s="36">
        <v>3</v>
      </c>
      <c r="K42" s="21"/>
      <c r="L42" s="22"/>
      <c r="M42" s="22"/>
      <c r="N42" s="22"/>
      <c r="O42" s="11">
        <f t="shared" si="4"/>
        <v>0</v>
      </c>
      <c r="Q42" s="111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1"/>
      <c r="B43" s="36">
        <v>4</v>
      </c>
      <c r="C43" s="21"/>
      <c r="D43" s="22"/>
      <c r="E43" s="22"/>
      <c r="F43" s="22"/>
      <c r="G43" s="11">
        <f t="shared" si="3"/>
        <v>0</v>
      </c>
      <c r="I43" s="111"/>
      <c r="J43" s="36">
        <v>4</v>
      </c>
      <c r="K43" s="21"/>
      <c r="L43" s="22"/>
      <c r="M43" s="22"/>
      <c r="N43" s="22"/>
      <c r="O43" s="11">
        <f t="shared" si="4"/>
        <v>0</v>
      </c>
      <c r="Q43" s="111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2"/>
      <c r="B44" s="4">
        <v>5</v>
      </c>
      <c r="C44" s="23"/>
      <c r="D44" s="24"/>
      <c r="E44" s="24"/>
      <c r="F44" s="24"/>
      <c r="G44" s="12">
        <f t="shared" si="3"/>
        <v>0</v>
      </c>
      <c r="I44" s="112"/>
      <c r="J44" s="4">
        <v>5</v>
      </c>
      <c r="K44" s="23"/>
      <c r="L44" s="24"/>
      <c r="M44" s="24"/>
      <c r="N44" s="24"/>
      <c r="O44" s="12">
        <f t="shared" si="4"/>
        <v>0</v>
      </c>
      <c r="Q44" s="112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0</v>
      </c>
      <c r="B45" s="35">
        <v>1</v>
      </c>
      <c r="C45" s="19"/>
      <c r="D45" s="20"/>
      <c r="E45" s="20"/>
      <c r="F45" s="20"/>
      <c r="G45" s="10">
        <f t="shared" si="3"/>
        <v>0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1" t="s">
        <v>17</v>
      </c>
      <c r="B46" s="36">
        <v>2</v>
      </c>
      <c r="C46" s="21"/>
      <c r="D46" s="22"/>
      <c r="E46" s="22"/>
      <c r="F46" s="22"/>
      <c r="G46" s="11">
        <f t="shared" si="3"/>
        <v>0</v>
      </c>
      <c r="I46" s="111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1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1"/>
      <c r="B47" s="36">
        <v>3</v>
      </c>
      <c r="C47" s="21"/>
      <c r="D47" s="22"/>
      <c r="E47" s="22"/>
      <c r="F47" s="22"/>
      <c r="G47" s="11">
        <f t="shared" si="3"/>
        <v>0</v>
      </c>
      <c r="I47" s="111"/>
      <c r="J47" s="36">
        <v>3</v>
      </c>
      <c r="K47" s="21"/>
      <c r="L47" s="22"/>
      <c r="M47" s="22"/>
      <c r="N47" s="22"/>
      <c r="O47" s="11">
        <f t="shared" si="4"/>
        <v>0</v>
      </c>
      <c r="Q47" s="111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1"/>
      <c r="B48" s="36">
        <v>4</v>
      </c>
      <c r="C48" s="21"/>
      <c r="D48" s="22"/>
      <c r="E48" s="22"/>
      <c r="F48" s="22"/>
      <c r="G48" s="11">
        <f t="shared" si="3"/>
        <v>0</v>
      </c>
      <c r="I48" s="111"/>
      <c r="J48" s="36">
        <v>4</v>
      </c>
      <c r="K48" s="21"/>
      <c r="L48" s="22"/>
      <c r="M48" s="22"/>
      <c r="N48" s="22"/>
      <c r="O48" s="11">
        <f t="shared" si="4"/>
        <v>0</v>
      </c>
      <c r="Q48" s="111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2"/>
      <c r="B49" s="4">
        <v>5</v>
      </c>
      <c r="C49" s="23"/>
      <c r="D49" s="24"/>
      <c r="E49" s="24"/>
      <c r="F49" s="24"/>
      <c r="G49" s="12">
        <f t="shared" si="3"/>
        <v>0</v>
      </c>
      <c r="I49" s="112"/>
      <c r="J49" s="4">
        <v>5</v>
      </c>
      <c r="K49" s="23"/>
      <c r="L49" s="24"/>
      <c r="M49" s="24"/>
      <c r="N49" s="24"/>
      <c r="O49" s="12">
        <f t="shared" si="4"/>
        <v>0</v>
      </c>
      <c r="Q49" s="112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0</v>
      </c>
      <c r="D50" s="18">
        <f>SUM(D30:D49)</f>
        <v>0</v>
      </c>
      <c r="E50" s="18">
        <f>SUM(E30:E49)</f>
        <v>0</v>
      </c>
      <c r="F50" s="18">
        <f>SUM(F30:F49)</f>
        <v>0</v>
      </c>
      <c r="G50" s="14">
        <f>SUM(G30:G49)</f>
        <v>0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 sheet="1" objects="1" scenarios="1"/>
  <mergeCells count="27"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  <mergeCell ref="A22:A25"/>
    <mergeCell ref="I22:I25"/>
    <mergeCell ref="Q22:Q25"/>
    <mergeCell ref="A31:A34"/>
    <mergeCell ref="I31:I34"/>
    <mergeCell ref="Q31:Q34"/>
    <mergeCell ref="A12:A15"/>
    <mergeCell ref="I12:I15"/>
    <mergeCell ref="Q12:Q15"/>
    <mergeCell ref="A17:A20"/>
    <mergeCell ref="I17:I20"/>
    <mergeCell ref="Q17:Q20"/>
    <mergeCell ref="S1:S2"/>
    <mergeCell ref="T1:U1"/>
    <mergeCell ref="V1:W1"/>
    <mergeCell ref="A7:A10"/>
    <mergeCell ref="I7:I10"/>
    <mergeCell ref="Q7:Q1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55</v>
      </c>
      <c r="E1" s="1"/>
      <c r="F1" s="1"/>
      <c r="G1" s="2" t="s">
        <v>57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5">
        <v>1001</v>
      </c>
      <c r="T1" s="113" t="s">
        <v>24</v>
      </c>
      <c r="U1" s="114"/>
      <c r="V1" s="113" t="s">
        <v>25</v>
      </c>
      <c r="W1" s="114"/>
    </row>
    <row r="2" spans="1:23" ht="13.5" thickBot="1">
      <c r="A2" s="3"/>
      <c r="B2" s="29" t="s">
        <v>1</v>
      </c>
      <c r="C2" s="9"/>
      <c r="D2" s="9" t="s">
        <v>58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2</v>
      </c>
      <c r="M2" s="46">
        <f>COUNTA(T2,V2)</f>
        <v>0</v>
      </c>
      <c r="N2" s="46">
        <f>COUNTA(U2,W2)</f>
        <v>0</v>
      </c>
      <c r="O2" s="47">
        <f>IF((A6+A11+I6+I11+Q6+Q11+A30+A35+I30+I35+Q30+Q35)&lt;3,1,0)+IF((A16+A21+I16+I21+Q16+Q21+A40+A45+I40+I45+Q40+Q45)&lt;3,1,0)</f>
        <v>0</v>
      </c>
      <c r="P2" s="3"/>
      <c r="Q2" s="30"/>
      <c r="R2" s="30"/>
      <c r="S2" s="116"/>
      <c r="T2" s="43"/>
      <c r="U2" s="42"/>
      <c r="V2" s="44"/>
      <c r="W2" s="42"/>
    </row>
    <row r="3" ht="4.5" customHeight="1" thickBot="1"/>
    <row r="4" spans="1:23" ht="13.5" thickBot="1">
      <c r="A4" s="5" t="s">
        <v>4</v>
      </c>
      <c r="B4" s="6"/>
      <c r="C4" s="6" t="s">
        <v>98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0</v>
      </c>
      <c r="I4" s="5" t="s">
        <v>4</v>
      </c>
      <c r="J4" s="6"/>
      <c r="K4" s="53" t="s">
        <v>87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4</v>
      </c>
      <c r="Q4" s="5" t="s">
        <v>4</v>
      </c>
      <c r="R4" s="6"/>
      <c r="S4" s="53" t="s">
        <v>88</v>
      </c>
      <c r="T4" s="6"/>
      <c r="U4" s="7"/>
      <c r="V4" s="13" t="s">
        <v>13</v>
      </c>
      <c r="W4" s="39">
        <f>IF(COUNTIF(W6:W10,"=501")&gt;2,1,0)+IF(COUNTIF(W11:W15,"=501")&gt;2,1,0)+IF(COUNTIF(W16:W20,"=501")&gt;2,1,0)+IF(COUNTIF(W21:W25,"=501")&gt;2,1,0)</f>
        <v>2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0</v>
      </c>
      <c r="B6" s="35">
        <v>1</v>
      </c>
      <c r="C6" s="19"/>
      <c r="D6" s="20"/>
      <c r="E6" s="20"/>
      <c r="F6" s="20"/>
      <c r="G6" s="10">
        <f aca="true" t="shared" si="0" ref="G6:G25">IF(C6=0,0,501-D6)</f>
        <v>0</v>
      </c>
      <c r="I6" s="38">
        <f>IF(COUNTIF(O6:O10,"=501")&gt;2,1,0)</f>
        <v>1</v>
      </c>
      <c r="J6" s="35">
        <v>1</v>
      </c>
      <c r="K6" s="19">
        <v>24</v>
      </c>
      <c r="L6" s="20">
        <v>66</v>
      </c>
      <c r="M6" s="20"/>
      <c r="N6" s="20"/>
      <c r="O6" s="10">
        <f aca="true" t="shared" si="1" ref="O6:O25">IF(K6=0,0,501-L6)</f>
        <v>435</v>
      </c>
      <c r="Q6" s="38">
        <f>IF(COUNTIF(W6:W10,"=501")&gt;2,1,0)</f>
        <v>0</v>
      </c>
      <c r="R6" s="35">
        <v>1</v>
      </c>
      <c r="S6" s="19">
        <v>27</v>
      </c>
      <c r="T6" s="20">
        <v>98</v>
      </c>
      <c r="U6" s="20"/>
      <c r="V6" s="20"/>
      <c r="W6" s="10">
        <f aca="true" t="shared" si="2" ref="W6:W25">IF(S6=0,0,501-T6)</f>
        <v>403</v>
      </c>
    </row>
    <row r="7" spans="1:23" ht="12.75">
      <c r="A7" s="111" t="s">
        <v>14</v>
      </c>
      <c r="B7" s="36">
        <v>2</v>
      </c>
      <c r="C7" s="21"/>
      <c r="D7" s="22"/>
      <c r="E7" s="22"/>
      <c r="F7" s="22"/>
      <c r="G7" s="11">
        <f t="shared" si="0"/>
        <v>0</v>
      </c>
      <c r="I7" s="111" t="s">
        <v>14</v>
      </c>
      <c r="J7" s="36">
        <v>2</v>
      </c>
      <c r="K7" s="21">
        <v>26</v>
      </c>
      <c r="L7" s="22"/>
      <c r="M7" s="22">
        <v>1</v>
      </c>
      <c r="N7" s="22"/>
      <c r="O7" s="11">
        <f t="shared" si="1"/>
        <v>501</v>
      </c>
      <c r="Q7" s="111" t="s">
        <v>14</v>
      </c>
      <c r="R7" s="36">
        <v>2</v>
      </c>
      <c r="S7" s="21">
        <v>18</v>
      </c>
      <c r="T7" s="22">
        <v>200</v>
      </c>
      <c r="U7" s="22"/>
      <c r="V7" s="22"/>
      <c r="W7" s="11">
        <f t="shared" si="2"/>
        <v>301</v>
      </c>
    </row>
    <row r="8" spans="1:23" ht="12.75">
      <c r="A8" s="111"/>
      <c r="B8" s="36">
        <v>3</v>
      </c>
      <c r="C8" s="21"/>
      <c r="D8" s="22"/>
      <c r="E8" s="22"/>
      <c r="F8" s="22"/>
      <c r="G8" s="11">
        <f t="shared" si="0"/>
        <v>0</v>
      </c>
      <c r="I8" s="111"/>
      <c r="J8" s="36">
        <v>3</v>
      </c>
      <c r="K8" s="21">
        <v>34</v>
      </c>
      <c r="L8" s="22"/>
      <c r="M8" s="22"/>
      <c r="N8" s="22"/>
      <c r="O8" s="11">
        <f t="shared" si="1"/>
        <v>501</v>
      </c>
      <c r="Q8" s="111"/>
      <c r="R8" s="36">
        <v>3</v>
      </c>
      <c r="S8" s="21">
        <v>27</v>
      </c>
      <c r="T8" s="22">
        <v>39</v>
      </c>
      <c r="U8" s="22"/>
      <c r="V8" s="22"/>
      <c r="W8" s="11">
        <f t="shared" si="2"/>
        <v>462</v>
      </c>
    </row>
    <row r="9" spans="1:23" ht="12.75">
      <c r="A9" s="111"/>
      <c r="B9" s="36">
        <v>4</v>
      </c>
      <c r="C9" s="21"/>
      <c r="D9" s="22"/>
      <c r="E9" s="22"/>
      <c r="F9" s="22"/>
      <c r="G9" s="11">
        <f t="shared" si="0"/>
        <v>0</v>
      </c>
      <c r="I9" s="111"/>
      <c r="J9" s="36">
        <v>4</v>
      </c>
      <c r="K9" s="21">
        <v>24</v>
      </c>
      <c r="L9" s="22"/>
      <c r="M9" s="22">
        <v>1</v>
      </c>
      <c r="N9" s="22"/>
      <c r="O9" s="11">
        <f t="shared" si="1"/>
        <v>501</v>
      </c>
      <c r="Q9" s="111"/>
      <c r="R9" s="36">
        <v>4</v>
      </c>
      <c r="S9" s="21"/>
      <c r="T9" s="22"/>
      <c r="U9" s="22"/>
      <c r="V9" s="22"/>
      <c r="W9" s="11">
        <f t="shared" si="2"/>
        <v>0</v>
      </c>
    </row>
    <row r="10" spans="1:23" ht="13.5" thickBot="1">
      <c r="A10" s="112"/>
      <c r="B10" s="4">
        <v>5</v>
      </c>
      <c r="C10" s="23"/>
      <c r="D10" s="24"/>
      <c r="E10" s="24"/>
      <c r="F10" s="24"/>
      <c r="G10" s="12">
        <f t="shared" si="0"/>
        <v>0</v>
      </c>
      <c r="I10" s="112"/>
      <c r="J10" s="4">
        <v>5</v>
      </c>
      <c r="K10" s="23"/>
      <c r="L10" s="24"/>
      <c r="M10" s="24"/>
      <c r="N10" s="24"/>
      <c r="O10" s="12">
        <f t="shared" si="1"/>
        <v>0</v>
      </c>
      <c r="Q10" s="112"/>
      <c r="R10" s="4">
        <v>5</v>
      </c>
      <c r="S10" s="23"/>
      <c r="T10" s="24"/>
      <c r="U10" s="24"/>
      <c r="V10" s="24"/>
      <c r="W10" s="12">
        <f t="shared" si="2"/>
        <v>0</v>
      </c>
    </row>
    <row r="11" spans="1:23" ht="12.75" customHeight="1">
      <c r="A11" s="38">
        <f>IF(COUNTIF(G11:G15,"=501")&gt;2,1,0)</f>
        <v>0</v>
      </c>
      <c r="B11" s="35">
        <v>1</v>
      </c>
      <c r="C11" s="19"/>
      <c r="D11" s="20"/>
      <c r="E11" s="20"/>
      <c r="F11" s="20"/>
      <c r="G11" s="10">
        <f t="shared" si="0"/>
        <v>0</v>
      </c>
      <c r="I11" s="38">
        <f>IF(COUNTIF(O11:O15,"=501")&gt;2,1,0)</f>
        <v>1</v>
      </c>
      <c r="J11" s="35">
        <v>1</v>
      </c>
      <c r="K11" s="19">
        <v>26</v>
      </c>
      <c r="L11" s="20"/>
      <c r="M11" s="20">
        <v>1</v>
      </c>
      <c r="N11" s="20"/>
      <c r="O11" s="10">
        <f t="shared" si="1"/>
        <v>501</v>
      </c>
      <c r="Q11" s="110">
        <v>1</v>
      </c>
      <c r="R11" s="35">
        <v>1</v>
      </c>
      <c r="S11" s="19">
        <v>36</v>
      </c>
      <c r="T11" s="20"/>
      <c r="U11" s="20"/>
      <c r="V11" s="20"/>
      <c r="W11" s="10">
        <f t="shared" si="2"/>
        <v>501</v>
      </c>
    </row>
    <row r="12" spans="1:23" ht="12.75">
      <c r="A12" s="111" t="s">
        <v>15</v>
      </c>
      <c r="B12" s="36">
        <v>2</v>
      </c>
      <c r="C12" s="21"/>
      <c r="D12" s="22"/>
      <c r="E12" s="22"/>
      <c r="F12" s="22"/>
      <c r="G12" s="11">
        <f t="shared" si="0"/>
        <v>0</v>
      </c>
      <c r="I12" s="111" t="s">
        <v>15</v>
      </c>
      <c r="J12" s="36">
        <v>2</v>
      </c>
      <c r="K12" s="21">
        <v>34</v>
      </c>
      <c r="L12" s="22"/>
      <c r="M12" s="22">
        <v>2</v>
      </c>
      <c r="N12" s="22"/>
      <c r="O12" s="11">
        <f t="shared" si="1"/>
        <v>501</v>
      </c>
      <c r="Q12" s="111" t="s">
        <v>15</v>
      </c>
      <c r="R12" s="36">
        <v>2</v>
      </c>
      <c r="S12" s="21">
        <v>36</v>
      </c>
      <c r="T12" s="22"/>
      <c r="U12" s="22"/>
      <c r="V12" s="22"/>
      <c r="W12" s="11">
        <f t="shared" si="2"/>
        <v>501</v>
      </c>
    </row>
    <row r="13" spans="1:23" ht="12.75">
      <c r="A13" s="111"/>
      <c r="B13" s="36">
        <v>3</v>
      </c>
      <c r="C13" s="21"/>
      <c r="D13" s="22"/>
      <c r="E13" s="22"/>
      <c r="F13" s="22"/>
      <c r="G13" s="11">
        <f t="shared" si="0"/>
        <v>0</v>
      </c>
      <c r="I13" s="111"/>
      <c r="J13" s="36">
        <v>3</v>
      </c>
      <c r="K13" s="21">
        <v>19</v>
      </c>
      <c r="L13" s="22"/>
      <c r="M13" s="22">
        <v>2</v>
      </c>
      <c r="N13" s="22"/>
      <c r="O13" s="11">
        <f t="shared" si="1"/>
        <v>501</v>
      </c>
      <c r="Q13" s="111"/>
      <c r="R13" s="36">
        <v>3</v>
      </c>
      <c r="S13" s="21">
        <v>36</v>
      </c>
      <c r="T13" s="22">
        <v>8</v>
      </c>
      <c r="U13" s="22"/>
      <c r="V13" s="22"/>
      <c r="W13" s="11">
        <f t="shared" si="2"/>
        <v>493</v>
      </c>
    </row>
    <row r="14" spans="1:23" ht="12.75">
      <c r="A14" s="111"/>
      <c r="B14" s="36">
        <v>4</v>
      </c>
      <c r="C14" s="21"/>
      <c r="D14" s="22"/>
      <c r="E14" s="22"/>
      <c r="F14" s="22"/>
      <c r="G14" s="11">
        <f t="shared" si="0"/>
        <v>0</v>
      </c>
      <c r="I14" s="111"/>
      <c r="J14" s="36">
        <v>4</v>
      </c>
      <c r="K14" s="21"/>
      <c r="L14" s="22"/>
      <c r="M14" s="22"/>
      <c r="N14" s="22"/>
      <c r="O14" s="11">
        <f t="shared" si="1"/>
        <v>0</v>
      </c>
      <c r="Q14" s="111"/>
      <c r="R14" s="36">
        <v>4</v>
      </c>
      <c r="S14" s="21">
        <v>34</v>
      </c>
      <c r="T14" s="22"/>
      <c r="U14" s="22"/>
      <c r="V14" s="22"/>
      <c r="W14" s="11">
        <f t="shared" si="2"/>
        <v>501</v>
      </c>
    </row>
    <row r="15" spans="1:23" ht="13.5" thickBot="1">
      <c r="A15" s="112"/>
      <c r="B15" s="4">
        <v>5</v>
      </c>
      <c r="C15" s="23"/>
      <c r="D15" s="24"/>
      <c r="E15" s="24"/>
      <c r="F15" s="24"/>
      <c r="G15" s="12">
        <f t="shared" si="0"/>
        <v>0</v>
      </c>
      <c r="I15" s="112"/>
      <c r="J15" s="4">
        <v>5</v>
      </c>
      <c r="K15" s="23"/>
      <c r="L15" s="24"/>
      <c r="M15" s="24"/>
      <c r="N15" s="24"/>
      <c r="O15" s="12">
        <f t="shared" si="1"/>
        <v>0</v>
      </c>
      <c r="Q15" s="112"/>
      <c r="R15" s="4">
        <v>5</v>
      </c>
      <c r="S15" s="23"/>
      <c r="T15" s="24"/>
      <c r="U15" s="24"/>
      <c r="V15" s="24"/>
      <c r="W15" s="12">
        <f t="shared" si="2"/>
        <v>0</v>
      </c>
    </row>
    <row r="16" spans="1:23" ht="12.75" customHeight="1">
      <c r="A16" s="38">
        <f>IF(COUNTIF(G16:G20,"=501")&gt;2,1,0)</f>
        <v>0</v>
      </c>
      <c r="B16" s="35">
        <v>1</v>
      </c>
      <c r="C16" s="19"/>
      <c r="D16" s="20"/>
      <c r="E16" s="20"/>
      <c r="F16" s="20"/>
      <c r="G16" s="10">
        <f t="shared" si="0"/>
        <v>0</v>
      </c>
      <c r="I16" s="38">
        <f>IF(COUNTIF(O16:O20,"=501")&gt;2,1,0)</f>
        <v>1</v>
      </c>
      <c r="J16" s="35">
        <v>1</v>
      </c>
      <c r="K16" s="19">
        <v>24</v>
      </c>
      <c r="L16" s="20"/>
      <c r="M16" s="20">
        <v>2</v>
      </c>
      <c r="N16" s="20"/>
      <c r="O16" s="10">
        <f t="shared" si="1"/>
        <v>501</v>
      </c>
      <c r="Q16" s="38">
        <f>IF(COUNTIF(W16:W20,"=501")&gt;2,1,0)</f>
        <v>0</v>
      </c>
      <c r="R16" s="35">
        <v>1</v>
      </c>
      <c r="S16" s="19">
        <v>27</v>
      </c>
      <c r="T16" s="20">
        <v>85</v>
      </c>
      <c r="U16" s="20"/>
      <c r="V16" s="20"/>
      <c r="W16" s="10">
        <f t="shared" si="2"/>
        <v>416</v>
      </c>
    </row>
    <row r="17" spans="1:23" ht="12.75">
      <c r="A17" s="111" t="s">
        <v>16</v>
      </c>
      <c r="B17" s="36">
        <v>2</v>
      </c>
      <c r="C17" s="21"/>
      <c r="D17" s="22"/>
      <c r="E17" s="22"/>
      <c r="F17" s="22"/>
      <c r="G17" s="11">
        <f t="shared" si="0"/>
        <v>0</v>
      </c>
      <c r="I17" s="111" t="s">
        <v>16</v>
      </c>
      <c r="J17" s="36">
        <v>2</v>
      </c>
      <c r="K17" s="21">
        <v>17</v>
      </c>
      <c r="L17" s="22"/>
      <c r="M17" s="22">
        <v>2</v>
      </c>
      <c r="N17" s="22"/>
      <c r="O17" s="11">
        <f t="shared" si="1"/>
        <v>501</v>
      </c>
      <c r="Q17" s="111" t="s">
        <v>16</v>
      </c>
      <c r="R17" s="36">
        <v>2</v>
      </c>
      <c r="S17" s="21">
        <v>32</v>
      </c>
      <c r="T17" s="22"/>
      <c r="U17" s="22"/>
      <c r="V17" s="22"/>
      <c r="W17" s="11">
        <f t="shared" si="2"/>
        <v>501</v>
      </c>
    </row>
    <row r="18" spans="1:23" ht="12.75">
      <c r="A18" s="111"/>
      <c r="B18" s="36">
        <v>3</v>
      </c>
      <c r="C18" s="21"/>
      <c r="D18" s="22"/>
      <c r="E18" s="22"/>
      <c r="F18" s="22"/>
      <c r="G18" s="11">
        <f t="shared" si="0"/>
        <v>0</v>
      </c>
      <c r="I18" s="111"/>
      <c r="J18" s="36">
        <v>3</v>
      </c>
      <c r="K18" s="21">
        <v>26</v>
      </c>
      <c r="L18" s="22"/>
      <c r="M18" s="22">
        <v>1</v>
      </c>
      <c r="N18" s="22"/>
      <c r="O18" s="11">
        <f t="shared" si="1"/>
        <v>501</v>
      </c>
      <c r="Q18" s="111"/>
      <c r="R18" s="36">
        <v>3</v>
      </c>
      <c r="S18" s="21">
        <v>51</v>
      </c>
      <c r="T18" s="22">
        <v>8</v>
      </c>
      <c r="U18" s="22"/>
      <c r="V18" s="22"/>
      <c r="W18" s="11">
        <f t="shared" si="2"/>
        <v>493</v>
      </c>
    </row>
    <row r="19" spans="1:23" ht="12.75">
      <c r="A19" s="111"/>
      <c r="B19" s="36">
        <v>4</v>
      </c>
      <c r="C19" s="21"/>
      <c r="D19" s="22"/>
      <c r="E19" s="22"/>
      <c r="F19" s="22"/>
      <c r="G19" s="11">
        <f t="shared" si="0"/>
        <v>0</v>
      </c>
      <c r="I19" s="111"/>
      <c r="J19" s="36">
        <v>4</v>
      </c>
      <c r="K19" s="21"/>
      <c r="L19" s="22"/>
      <c r="M19" s="22"/>
      <c r="N19" s="22"/>
      <c r="O19" s="11">
        <f t="shared" si="1"/>
        <v>0</v>
      </c>
      <c r="Q19" s="111"/>
      <c r="R19" s="36">
        <v>4</v>
      </c>
      <c r="S19" s="21">
        <v>18</v>
      </c>
      <c r="T19" s="22">
        <v>206</v>
      </c>
      <c r="U19" s="22">
        <v>1</v>
      </c>
      <c r="V19" s="22"/>
      <c r="W19" s="11">
        <f t="shared" si="2"/>
        <v>295</v>
      </c>
    </row>
    <row r="20" spans="1:23" ht="13.5" thickBot="1">
      <c r="A20" s="112"/>
      <c r="B20" s="4">
        <v>5</v>
      </c>
      <c r="C20" s="23"/>
      <c r="D20" s="24"/>
      <c r="E20" s="24"/>
      <c r="F20" s="24"/>
      <c r="G20" s="12">
        <f t="shared" si="0"/>
        <v>0</v>
      </c>
      <c r="I20" s="112"/>
      <c r="J20" s="4">
        <v>5</v>
      </c>
      <c r="K20" s="23"/>
      <c r="L20" s="24"/>
      <c r="M20" s="24"/>
      <c r="N20" s="24"/>
      <c r="O20" s="12">
        <f t="shared" si="1"/>
        <v>0</v>
      </c>
      <c r="Q20" s="112"/>
      <c r="R20" s="4">
        <v>5</v>
      </c>
      <c r="S20" s="23"/>
      <c r="T20" s="24"/>
      <c r="U20" s="24"/>
      <c r="V20" s="24"/>
      <c r="W20" s="12">
        <f t="shared" si="2"/>
        <v>0</v>
      </c>
    </row>
    <row r="21" spans="1:23" ht="12.75" customHeight="1">
      <c r="A21" s="38">
        <f>IF(COUNTIF(G21:G25,"=501")&gt;2,1,0)</f>
        <v>0</v>
      </c>
      <c r="B21" s="35">
        <v>1</v>
      </c>
      <c r="C21" s="19"/>
      <c r="D21" s="20"/>
      <c r="E21" s="20"/>
      <c r="F21" s="20"/>
      <c r="G21" s="10">
        <f t="shared" si="0"/>
        <v>0</v>
      </c>
      <c r="I21" s="38">
        <f>IF(COUNTIF(O21:O25,"=501")&gt;2,1,0)</f>
        <v>1</v>
      </c>
      <c r="J21" s="35">
        <v>1</v>
      </c>
      <c r="K21" s="19">
        <v>26</v>
      </c>
      <c r="L21" s="20"/>
      <c r="M21" s="20"/>
      <c r="N21" s="20"/>
      <c r="O21" s="10">
        <f t="shared" si="1"/>
        <v>501</v>
      </c>
      <c r="Q21" s="38">
        <f>IF(COUNTIF(W21:W25,"=501")&gt;2,1,0)</f>
        <v>1</v>
      </c>
      <c r="R21" s="35">
        <v>1</v>
      </c>
      <c r="S21" s="19">
        <v>29</v>
      </c>
      <c r="T21" s="20"/>
      <c r="U21" s="20"/>
      <c r="V21" s="20"/>
      <c r="W21" s="10">
        <f t="shared" si="2"/>
        <v>501</v>
      </c>
    </row>
    <row r="22" spans="1:23" ht="12.75">
      <c r="A22" s="111" t="s">
        <v>17</v>
      </c>
      <c r="B22" s="36">
        <v>2</v>
      </c>
      <c r="C22" s="21"/>
      <c r="D22" s="22"/>
      <c r="E22" s="22"/>
      <c r="F22" s="22"/>
      <c r="G22" s="11">
        <f t="shared" si="0"/>
        <v>0</v>
      </c>
      <c r="I22" s="111" t="s">
        <v>17</v>
      </c>
      <c r="J22" s="36">
        <v>2</v>
      </c>
      <c r="K22" s="21">
        <v>18</v>
      </c>
      <c r="L22" s="22"/>
      <c r="M22" s="22">
        <v>2</v>
      </c>
      <c r="N22" s="22"/>
      <c r="O22" s="11">
        <f t="shared" si="1"/>
        <v>501</v>
      </c>
      <c r="Q22" s="111" t="s">
        <v>17</v>
      </c>
      <c r="R22" s="36">
        <v>2</v>
      </c>
      <c r="S22" s="21">
        <v>33</v>
      </c>
      <c r="T22" s="22">
        <v>41</v>
      </c>
      <c r="U22" s="22"/>
      <c r="V22" s="22"/>
      <c r="W22" s="11">
        <f t="shared" si="2"/>
        <v>460</v>
      </c>
    </row>
    <row r="23" spans="1:23" ht="12.75">
      <c r="A23" s="111"/>
      <c r="B23" s="36">
        <v>3</v>
      </c>
      <c r="C23" s="21"/>
      <c r="D23" s="22"/>
      <c r="E23" s="22"/>
      <c r="F23" s="22"/>
      <c r="G23" s="11">
        <f t="shared" si="0"/>
        <v>0</v>
      </c>
      <c r="I23" s="111"/>
      <c r="J23" s="36">
        <v>3</v>
      </c>
      <c r="K23" s="21">
        <v>26</v>
      </c>
      <c r="L23" s="22"/>
      <c r="M23" s="22">
        <v>1</v>
      </c>
      <c r="N23" s="22"/>
      <c r="O23" s="11">
        <f t="shared" si="1"/>
        <v>501</v>
      </c>
      <c r="Q23" s="111"/>
      <c r="R23" s="36">
        <v>3</v>
      </c>
      <c r="S23" s="21">
        <v>36</v>
      </c>
      <c r="T23" s="22"/>
      <c r="U23" s="22"/>
      <c r="V23" s="22"/>
      <c r="W23" s="11">
        <f t="shared" si="2"/>
        <v>501</v>
      </c>
    </row>
    <row r="24" spans="1:23" ht="12.75">
      <c r="A24" s="111"/>
      <c r="B24" s="36">
        <v>4</v>
      </c>
      <c r="C24" s="21"/>
      <c r="D24" s="22"/>
      <c r="E24" s="22"/>
      <c r="F24" s="22"/>
      <c r="G24" s="11">
        <f t="shared" si="0"/>
        <v>0</v>
      </c>
      <c r="I24" s="111"/>
      <c r="J24" s="36">
        <v>4</v>
      </c>
      <c r="K24" s="21"/>
      <c r="L24" s="22"/>
      <c r="M24" s="22"/>
      <c r="N24" s="22"/>
      <c r="O24" s="11">
        <f t="shared" si="1"/>
        <v>0</v>
      </c>
      <c r="Q24" s="111"/>
      <c r="R24" s="36">
        <v>4</v>
      </c>
      <c r="S24" s="21">
        <v>46</v>
      </c>
      <c r="T24" s="22"/>
      <c r="U24" s="22"/>
      <c r="V24" s="22"/>
      <c r="W24" s="11">
        <f t="shared" si="2"/>
        <v>501</v>
      </c>
    </row>
    <row r="25" spans="1:23" ht="13.5" thickBot="1">
      <c r="A25" s="112"/>
      <c r="B25" s="4">
        <v>5</v>
      </c>
      <c r="C25" s="23"/>
      <c r="D25" s="24"/>
      <c r="E25" s="24"/>
      <c r="F25" s="24"/>
      <c r="G25" s="12">
        <f t="shared" si="0"/>
        <v>0</v>
      </c>
      <c r="I25" s="112"/>
      <c r="J25" s="4">
        <v>5</v>
      </c>
      <c r="K25" s="23"/>
      <c r="L25" s="24"/>
      <c r="M25" s="24"/>
      <c r="N25" s="24"/>
      <c r="O25" s="12">
        <f t="shared" si="1"/>
        <v>0</v>
      </c>
      <c r="Q25" s="112"/>
      <c r="R25" s="4">
        <v>5</v>
      </c>
      <c r="S25" s="23"/>
      <c r="T25" s="24"/>
      <c r="U25" s="24"/>
      <c r="V25" s="24"/>
      <c r="W25" s="12">
        <f t="shared" si="2"/>
        <v>0</v>
      </c>
    </row>
    <row r="26" spans="1:23" ht="13.5" thickBot="1">
      <c r="A26" s="15"/>
      <c r="B26" s="16" t="s">
        <v>18</v>
      </c>
      <c r="C26" s="17">
        <f>SUM(C6:C25)</f>
        <v>0</v>
      </c>
      <c r="D26" s="18">
        <f>SUM(D6:D25)</f>
        <v>0</v>
      </c>
      <c r="E26" s="18">
        <f>SUM(E6:E25)</f>
        <v>0</v>
      </c>
      <c r="F26" s="18">
        <f>SUM(F6:F25)</f>
        <v>0</v>
      </c>
      <c r="G26" s="14">
        <f>SUM(G6:G25)</f>
        <v>0</v>
      </c>
      <c r="I26" s="15"/>
      <c r="J26" s="16" t="s">
        <v>18</v>
      </c>
      <c r="K26" s="17">
        <f>SUM(K6:K25)</f>
        <v>324</v>
      </c>
      <c r="L26" s="18">
        <f>SUM(L6:L25)</f>
        <v>66</v>
      </c>
      <c r="M26" s="18">
        <f>SUM(M6:M25)</f>
        <v>15</v>
      </c>
      <c r="N26" s="18">
        <f>SUM(N6:N25)</f>
        <v>0</v>
      </c>
      <c r="O26" s="14">
        <f>SUM(O6:O25)</f>
        <v>6447</v>
      </c>
      <c r="Q26" s="15"/>
      <c r="R26" s="16" t="s">
        <v>18</v>
      </c>
      <c r="S26" s="17">
        <f>SUM(S6:S25)</f>
        <v>486</v>
      </c>
      <c r="T26" s="18">
        <f>SUM(T6:T25)</f>
        <v>685</v>
      </c>
      <c r="U26" s="18">
        <f>SUM(U6:U25)</f>
        <v>1</v>
      </c>
      <c r="V26" s="18">
        <f>SUM(V6:V25)</f>
        <v>0</v>
      </c>
      <c r="W26" s="14">
        <f>SUM(W6:W25)</f>
        <v>6830</v>
      </c>
    </row>
    <row r="27" ht="4.5" customHeight="1" thickBot="1"/>
    <row r="28" spans="1:23" ht="13.5" thickBot="1">
      <c r="A28" s="5" t="s">
        <v>4</v>
      </c>
      <c r="B28" s="6"/>
      <c r="C28" s="53" t="s">
        <v>56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3</v>
      </c>
      <c r="I28" s="5" t="s">
        <v>4</v>
      </c>
      <c r="J28" s="6"/>
      <c r="K28" s="53" t="s">
        <v>99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>
        <v>27</v>
      </c>
      <c r="D30" s="20">
        <v>44</v>
      </c>
      <c r="E30" s="20"/>
      <c r="F30" s="20"/>
      <c r="G30" s="10">
        <f aca="true" t="shared" si="3" ref="G30:G49">IF(C30=0,0,501-D30)</f>
        <v>457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1" t="s">
        <v>14</v>
      </c>
      <c r="B31" s="36">
        <v>2</v>
      </c>
      <c r="C31" s="21">
        <v>23</v>
      </c>
      <c r="D31" s="22"/>
      <c r="E31" s="22">
        <v>2</v>
      </c>
      <c r="F31" s="22"/>
      <c r="G31" s="11">
        <f t="shared" si="3"/>
        <v>501</v>
      </c>
      <c r="I31" s="111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1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1"/>
      <c r="B32" s="36">
        <v>3</v>
      </c>
      <c r="C32" s="21">
        <v>21</v>
      </c>
      <c r="D32" s="22">
        <v>159</v>
      </c>
      <c r="E32" s="22"/>
      <c r="F32" s="22"/>
      <c r="G32" s="11">
        <f t="shared" si="3"/>
        <v>342</v>
      </c>
      <c r="I32" s="111"/>
      <c r="J32" s="36">
        <v>3</v>
      </c>
      <c r="K32" s="21"/>
      <c r="L32" s="22"/>
      <c r="M32" s="22"/>
      <c r="N32" s="22"/>
      <c r="O32" s="11">
        <f t="shared" si="4"/>
        <v>0</v>
      </c>
      <c r="Q32" s="111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1"/>
      <c r="B33" s="36">
        <v>4</v>
      </c>
      <c r="C33" s="21">
        <v>30</v>
      </c>
      <c r="D33" s="22">
        <v>16</v>
      </c>
      <c r="E33" s="22"/>
      <c r="F33" s="22"/>
      <c r="G33" s="11">
        <f t="shared" si="3"/>
        <v>485</v>
      </c>
      <c r="I33" s="111"/>
      <c r="J33" s="36">
        <v>4</v>
      </c>
      <c r="K33" s="21"/>
      <c r="L33" s="22"/>
      <c r="M33" s="22"/>
      <c r="N33" s="22"/>
      <c r="O33" s="11">
        <f t="shared" si="4"/>
        <v>0</v>
      </c>
      <c r="Q33" s="111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2"/>
      <c r="B34" s="4">
        <v>5</v>
      </c>
      <c r="C34" s="23"/>
      <c r="D34" s="24"/>
      <c r="E34" s="24"/>
      <c r="F34" s="24"/>
      <c r="G34" s="12">
        <f t="shared" si="3"/>
        <v>0</v>
      </c>
      <c r="I34" s="112"/>
      <c r="J34" s="4">
        <v>5</v>
      </c>
      <c r="K34" s="23"/>
      <c r="L34" s="24"/>
      <c r="M34" s="24"/>
      <c r="N34" s="24"/>
      <c r="O34" s="12">
        <f t="shared" si="4"/>
        <v>0</v>
      </c>
      <c r="Q34" s="112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110">
        <v>1</v>
      </c>
      <c r="B35" s="35">
        <v>1</v>
      </c>
      <c r="C35" s="19">
        <v>30</v>
      </c>
      <c r="D35" s="20"/>
      <c r="E35" s="20">
        <v>1</v>
      </c>
      <c r="F35" s="20"/>
      <c r="G35" s="10">
        <f t="shared" si="3"/>
        <v>501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1" t="s">
        <v>15</v>
      </c>
      <c r="B36" s="36">
        <v>2</v>
      </c>
      <c r="C36" s="21">
        <v>45</v>
      </c>
      <c r="D36" s="22"/>
      <c r="E36" s="22"/>
      <c r="F36" s="22"/>
      <c r="G36" s="11">
        <f t="shared" si="3"/>
        <v>501</v>
      </c>
      <c r="I36" s="111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1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1"/>
      <c r="B37" s="36">
        <v>3</v>
      </c>
      <c r="C37" s="21">
        <v>23</v>
      </c>
      <c r="D37" s="22"/>
      <c r="E37" s="22">
        <v>3</v>
      </c>
      <c r="F37" s="22"/>
      <c r="G37" s="11">
        <f t="shared" si="3"/>
        <v>501</v>
      </c>
      <c r="I37" s="111"/>
      <c r="J37" s="36">
        <v>3</v>
      </c>
      <c r="K37" s="21"/>
      <c r="L37" s="22"/>
      <c r="M37" s="22"/>
      <c r="N37" s="22"/>
      <c r="O37" s="11">
        <f t="shared" si="4"/>
        <v>0</v>
      </c>
      <c r="Q37" s="111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1"/>
      <c r="B38" s="36">
        <v>4</v>
      </c>
      <c r="C38" s="21"/>
      <c r="D38" s="22"/>
      <c r="E38" s="22"/>
      <c r="F38" s="22"/>
      <c r="G38" s="11">
        <f t="shared" si="3"/>
        <v>0</v>
      </c>
      <c r="I38" s="111"/>
      <c r="J38" s="36">
        <v>4</v>
      </c>
      <c r="K38" s="21"/>
      <c r="L38" s="22"/>
      <c r="M38" s="22"/>
      <c r="N38" s="22"/>
      <c r="O38" s="11">
        <f t="shared" si="4"/>
        <v>0</v>
      </c>
      <c r="Q38" s="111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2"/>
      <c r="B39" s="4">
        <v>5</v>
      </c>
      <c r="C39" s="23"/>
      <c r="D39" s="24"/>
      <c r="E39" s="24"/>
      <c r="F39" s="24"/>
      <c r="G39" s="12">
        <f t="shared" si="3"/>
        <v>0</v>
      </c>
      <c r="I39" s="112"/>
      <c r="J39" s="4">
        <v>5</v>
      </c>
      <c r="K39" s="23"/>
      <c r="L39" s="24"/>
      <c r="M39" s="24"/>
      <c r="N39" s="24"/>
      <c r="O39" s="12">
        <f t="shared" si="4"/>
        <v>0</v>
      </c>
      <c r="Q39" s="112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1</v>
      </c>
      <c r="B40" s="35">
        <v>1</v>
      </c>
      <c r="C40" s="19">
        <v>29</v>
      </c>
      <c r="D40" s="20"/>
      <c r="E40" s="20">
        <v>2</v>
      </c>
      <c r="F40" s="20"/>
      <c r="G40" s="10">
        <f t="shared" si="3"/>
        <v>501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1" t="s">
        <v>16</v>
      </c>
      <c r="B41" s="36">
        <v>2</v>
      </c>
      <c r="C41" s="21">
        <v>30</v>
      </c>
      <c r="D41" s="22">
        <v>40</v>
      </c>
      <c r="E41" s="22">
        <v>1</v>
      </c>
      <c r="F41" s="22"/>
      <c r="G41" s="11">
        <f t="shared" si="3"/>
        <v>461</v>
      </c>
      <c r="I41" s="111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1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1"/>
      <c r="B42" s="36">
        <v>3</v>
      </c>
      <c r="C42" s="21">
        <v>31</v>
      </c>
      <c r="D42" s="22"/>
      <c r="E42" s="22">
        <v>1</v>
      </c>
      <c r="F42" s="22"/>
      <c r="G42" s="11">
        <f t="shared" si="3"/>
        <v>501</v>
      </c>
      <c r="I42" s="111"/>
      <c r="J42" s="36">
        <v>3</v>
      </c>
      <c r="K42" s="21"/>
      <c r="L42" s="22"/>
      <c r="M42" s="22"/>
      <c r="N42" s="22"/>
      <c r="O42" s="11">
        <f t="shared" si="4"/>
        <v>0</v>
      </c>
      <c r="Q42" s="111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1"/>
      <c r="B43" s="36">
        <v>4</v>
      </c>
      <c r="C43" s="21">
        <v>29</v>
      </c>
      <c r="D43" s="22"/>
      <c r="E43" s="22">
        <v>2</v>
      </c>
      <c r="F43" s="22"/>
      <c r="G43" s="11">
        <f t="shared" si="3"/>
        <v>501</v>
      </c>
      <c r="I43" s="111"/>
      <c r="J43" s="36">
        <v>4</v>
      </c>
      <c r="K43" s="21"/>
      <c r="L43" s="22"/>
      <c r="M43" s="22"/>
      <c r="N43" s="22"/>
      <c r="O43" s="11">
        <f t="shared" si="4"/>
        <v>0</v>
      </c>
      <c r="Q43" s="111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2"/>
      <c r="B44" s="4">
        <v>5</v>
      </c>
      <c r="C44" s="23"/>
      <c r="D44" s="24"/>
      <c r="E44" s="24"/>
      <c r="F44" s="24"/>
      <c r="G44" s="12">
        <f t="shared" si="3"/>
        <v>0</v>
      </c>
      <c r="I44" s="112"/>
      <c r="J44" s="4">
        <v>5</v>
      </c>
      <c r="K44" s="23"/>
      <c r="L44" s="24"/>
      <c r="M44" s="24"/>
      <c r="N44" s="24"/>
      <c r="O44" s="12">
        <f t="shared" si="4"/>
        <v>0</v>
      </c>
      <c r="Q44" s="112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1</v>
      </c>
      <c r="B45" s="35">
        <v>1</v>
      </c>
      <c r="C45" s="19">
        <v>30</v>
      </c>
      <c r="D45" s="20"/>
      <c r="E45" s="20">
        <v>1</v>
      </c>
      <c r="F45" s="20"/>
      <c r="G45" s="10">
        <f t="shared" si="3"/>
        <v>501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1" t="s">
        <v>17</v>
      </c>
      <c r="B46" s="36">
        <v>2</v>
      </c>
      <c r="C46" s="21">
        <v>33</v>
      </c>
      <c r="D46" s="22"/>
      <c r="E46" s="22">
        <v>1</v>
      </c>
      <c r="F46" s="22"/>
      <c r="G46" s="11">
        <f t="shared" si="3"/>
        <v>501</v>
      </c>
      <c r="I46" s="111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1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1"/>
      <c r="B47" s="36">
        <v>3</v>
      </c>
      <c r="C47" s="21">
        <v>27</v>
      </c>
      <c r="D47" s="22"/>
      <c r="E47" s="22">
        <v>1</v>
      </c>
      <c r="F47" s="22"/>
      <c r="G47" s="11">
        <f t="shared" si="3"/>
        <v>501</v>
      </c>
      <c r="I47" s="111"/>
      <c r="J47" s="36">
        <v>3</v>
      </c>
      <c r="K47" s="21"/>
      <c r="L47" s="22"/>
      <c r="M47" s="22"/>
      <c r="N47" s="22"/>
      <c r="O47" s="11">
        <f t="shared" si="4"/>
        <v>0</v>
      </c>
      <c r="Q47" s="111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1"/>
      <c r="B48" s="36">
        <v>4</v>
      </c>
      <c r="C48" s="21"/>
      <c r="D48" s="22"/>
      <c r="E48" s="22"/>
      <c r="F48" s="22"/>
      <c r="G48" s="11">
        <f t="shared" si="3"/>
        <v>0</v>
      </c>
      <c r="I48" s="111"/>
      <c r="J48" s="36">
        <v>4</v>
      </c>
      <c r="K48" s="21"/>
      <c r="L48" s="22"/>
      <c r="M48" s="22"/>
      <c r="N48" s="22"/>
      <c r="O48" s="11">
        <f t="shared" si="4"/>
        <v>0</v>
      </c>
      <c r="Q48" s="111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2"/>
      <c r="B49" s="4">
        <v>5</v>
      </c>
      <c r="C49" s="23"/>
      <c r="D49" s="24"/>
      <c r="E49" s="24"/>
      <c r="F49" s="24"/>
      <c r="G49" s="12">
        <f t="shared" si="3"/>
        <v>0</v>
      </c>
      <c r="I49" s="112"/>
      <c r="J49" s="4">
        <v>5</v>
      </c>
      <c r="K49" s="23"/>
      <c r="L49" s="24"/>
      <c r="M49" s="24"/>
      <c r="N49" s="24"/>
      <c r="O49" s="12">
        <f t="shared" si="4"/>
        <v>0</v>
      </c>
      <c r="Q49" s="112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408</v>
      </c>
      <c r="D50" s="18">
        <f>SUM(D30:D49)</f>
        <v>259</v>
      </c>
      <c r="E50" s="18">
        <f>SUM(E30:E49)</f>
        <v>15</v>
      </c>
      <c r="F50" s="18">
        <f>SUM(F30:F49)</f>
        <v>0</v>
      </c>
      <c r="G50" s="14">
        <f>SUM(G30:G49)</f>
        <v>6755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 sheet="1" objects="1" scenarios="1"/>
  <mergeCells count="27"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  <mergeCell ref="A22:A25"/>
    <mergeCell ref="I22:I25"/>
    <mergeCell ref="Q22:Q25"/>
    <mergeCell ref="A31:A34"/>
    <mergeCell ref="I31:I34"/>
    <mergeCell ref="Q31:Q34"/>
    <mergeCell ref="A12:A15"/>
    <mergeCell ref="I12:I15"/>
    <mergeCell ref="Q12:Q15"/>
    <mergeCell ref="A17:A20"/>
    <mergeCell ref="I17:I20"/>
    <mergeCell ref="Q17:Q20"/>
    <mergeCell ref="S1:S2"/>
    <mergeCell ref="T1:U1"/>
    <mergeCell ref="V1:W1"/>
    <mergeCell ref="A7:A10"/>
    <mergeCell ref="I7:I10"/>
    <mergeCell ref="Q7:Q1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19</v>
      </c>
      <c r="E1" s="1"/>
      <c r="F1" s="1"/>
      <c r="G1" s="2" t="s">
        <v>19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5">
        <v>1001</v>
      </c>
      <c r="T1" s="113" t="s">
        <v>24</v>
      </c>
      <c r="U1" s="114"/>
      <c r="V1" s="113" t="s">
        <v>25</v>
      </c>
      <c r="W1" s="114"/>
    </row>
    <row r="2" spans="1:23" ht="13.5" thickBot="1">
      <c r="A2" s="3"/>
      <c r="B2" s="29" t="s">
        <v>1</v>
      </c>
      <c r="C2" s="9"/>
      <c r="D2" s="9" t="s">
        <v>19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0</v>
      </c>
      <c r="M2" s="46">
        <f>COUNTA(T2,V2)</f>
        <v>0</v>
      </c>
      <c r="N2" s="46">
        <f>COUNTA(U2,W2)</f>
        <v>0</v>
      </c>
      <c r="O2" s="47">
        <f>IF((A6+A11+I6+I11+Q6+Q11+A30+A35+I30+I35+Q30+Q35)&lt;3,1,0)+IF((A16+A21+I16+I21+Q16+Q21+A40+A45+I40+I45+Q40+Q45)&lt;3,1,0)</f>
        <v>2</v>
      </c>
      <c r="P2" s="3"/>
      <c r="Q2" s="30"/>
      <c r="R2" s="30"/>
      <c r="S2" s="116"/>
      <c r="T2" s="43"/>
      <c r="U2" s="42"/>
      <c r="V2" s="44"/>
      <c r="W2" s="41"/>
    </row>
    <row r="3" ht="4.5" customHeight="1" thickBot="1"/>
    <row r="4" spans="1:23" ht="13.5" thickBot="1">
      <c r="A4" s="5" t="s">
        <v>4</v>
      </c>
      <c r="B4" s="6"/>
      <c r="C4" s="6" t="s">
        <v>19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0</v>
      </c>
      <c r="I4" s="5" t="s">
        <v>4</v>
      </c>
      <c r="J4" s="6"/>
      <c r="K4" s="6" t="s">
        <v>19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0</v>
      </c>
      <c r="Q4" s="5" t="s">
        <v>4</v>
      </c>
      <c r="R4" s="6"/>
      <c r="S4" s="6" t="s">
        <v>19</v>
      </c>
      <c r="T4" s="6"/>
      <c r="U4" s="7"/>
      <c r="V4" s="13" t="s">
        <v>13</v>
      </c>
      <c r="W4" s="39">
        <f>IF(COUNTIF(W6:W10,"=501")&gt;2,1,0)+IF(COUNTIF(W11:W15,"=501")&gt;2,1,0)+IF(COUNTIF(W16:W20,"=501")&gt;2,1,0)+IF(COUNTIF(W21:W25,"=501")&gt;2,1,0)</f>
        <v>0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0</v>
      </c>
      <c r="B6" s="35">
        <v>1</v>
      </c>
      <c r="C6" s="19"/>
      <c r="D6" s="20"/>
      <c r="E6" s="20"/>
      <c r="F6" s="20"/>
      <c r="G6" s="10">
        <f aca="true" t="shared" si="0" ref="G6:G25">IF(C6=0,0,501-D6)</f>
        <v>0</v>
      </c>
      <c r="I6" s="38">
        <f>IF(COUNTIF(O6:O10,"=501")&gt;2,1,0)</f>
        <v>0</v>
      </c>
      <c r="J6" s="35">
        <v>1</v>
      </c>
      <c r="K6" s="19"/>
      <c r="L6" s="20"/>
      <c r="M6" s="20"/>
      <c r="N6" s="20"/>
      <c r="O6" s="10">
        <f aca="true" t="shared" si="1" ref="O6:O25">IF(K6=0,0,501-L6)</f>
        <v>0</v>
      </c>
      <c r="Q6" s="38">
        <f>IF(COUNTIF(W6:W10,"=501")&gt;2,1,0)</f>
        <v>0</v>
      </c>
      <c r="R6" s="35">
        <v>1</v>
      </c>
      <c r="S6" s="19"/>
      <c r="T6" s="20"/>
      <c r="U6" s="20"/>
      <c r="V6" s="20"/>
      <c r="W6" s="10">
        <f aca="true" t="shared" si="2" ref="W6:W25">IF(S6=0,0,501-T6)</f>
        <v>0</v>
      </c>
    </row>
    <row r="7" spans="1:23" ht="12.75">
      <c r="A7" s="111" t="s">
        <v>14</v>
      </c>
      <c r="B7" s="36">
        <v>2</v>
      </c>
      <c r="C7" s="21"/>
      <c r="D7" s="22"/>
      <c r="E7" s="22"/>
      <c r="F7" s="22"/>
      <c r="G7" s="11">
        <f t="shared" si="0"/>
        <v>0</v>
      </c>
      <c r="I7" s="111" t="s">
        <v>14</v>
      </c>
      <c r="J7" s="36">
        <v>2</v>
      </c>
      <c r="K7" s="21"/>
      <c r="L7" s="22"/>
      <c r="M7" s="22"/>
      <c r="N7" s="22"/>
      <c r="O7" s="11">
        <f t="shared" si="1"/>
        <v>0</v>
      </c>
      <c r="Q7" s="111" t="s">
        <v>14</v>
      </c>
      <c r="R7" s="36">
        <v>2</v>
      </c>
      <c r="S7" s="21"/>
      <c r="T7" s="22"/>
      <c r="U7" s="22"/>
      <c r="V7" s="22"/>
      <c r="W7" s="11">
        <f t="shared" si="2"/>
        <v>0</v>
      </c>
    </row>
    <row r="8" spans="1:23" ht="12.75">
      <c r="A8" s="111"/>
      <c r="B8" s="36">
        <v>3</v>
      </c>
      <c r="C8" s="21"/>
      <c r="D8" s="22"/>
      <c r="E8" s="22"/>
      <c r="F8" s="22"/>
      <c r="G8" s="11">
        <f t="shared" si="0"/>
        <v>0</v>
      </c>
      <c r="I8" s="111"/>
      <c r="J8" s="36">
        <v>3</v>
      </c>
      <c r="K8" s="21"/>
      <c r="L8" s="22"/>
      <c r="M8" s="22"/>
      <c r="N8" s="22"/>
      <c r="O8" s="11">
        <f t="shared" si="1"/>
        <v>0</v>
      </c>
      <c r="Q8" s="111"/>
      <c r="R8" s="36">
        <v>3</v>
      </c>
      <c r="S8" s="21"/>
      <c r="T8" s="22"/>
      <c r="U8" s="22"/>
      <c r="V8" s="22"/>
      <c r="W8" s="11">
        <f t="shared" si="2"/>
        <v>0</v>
      </c>
    </row>
    <row r="9" spans="1:23" ht="12.75">
      <c r="A9" s="111"/>
      <c r="B9" s="36">
        <v>4</v>
      </c>
      <c r="C9" s="21"/>
      <c r="D9" s="22"/>
      <c r="E9" s="22"/>
      <c r="F9" s="22"/>
      <c r="G9" s="11">
        <f t="shared" si="0"/>
        <v>0</v>
      </c>
      <c r="I9" s="111"/>
      <c r="J9" s="36">
        <v>4</v>
      </c>
      <c r="K9" s="21"/>
      <c r="L9" s="22"/>
      <c r="M9" s="22"/>
      <c r="N9" s="22"/>
      <c r="O9" s="11">
        <f t="shared" si="1"/>
        <v>0</v>
      </c>
      <c r="Q9" s="111"/>
      <c r="R9" s="36">
        <v>4</v>
      </c>
      <c r="S9" s="21"/>
      <c r="T9" s="22"/>
      <c r="U9" s="22"/>
      <c r="V9" s="22"/>
      <c r="W9" s="11">
        <f t="shared" si="2"/>
        <v>0</v>
      </c>
    </row>
    <row r="10" spans="1:23" ht="13.5" thickBot="1">
      <c r="A10" s="112"/>
      <c r="B10" s="4">
        <v>5</v>
      </c>
      <c r="C10" s="23"/>
      <c r="D10" s="24"/>
      <c r="E10" s="24"/>
      <c r="F10" s="24"/>
      <c r="G10" s="12">
        <f t="shared" si="0"/>
        <v>0</v>
      </c>
      <c r="I10" s="112"/>
      <c r="J10" s="4">
        <v>5</v>
      </c>
      <c r="K10" s="23"/>
      <c r="L10" s="24"/>
      <c r="M10" s="24"/>
      <c r="N10" s="24"/>
      <c r="O10" s="12">
        <f t="shared" si="1"/>
        <v>0</v>
      </c>
      <c r="Q10" s="112"/>
      <c r="R10" s="4">
        <v>5</v>
      </c>
      <c r="S10" s="23"/>
      <c r="T10" s="24"/>
      <c r="U10" s="24"/>
      <c r="V10" s="24"/>
      <c r="W10" s="12">
        <f t="shared" si="2"/>
        <v>0</v>
      </c>
    </row>
    <row r="11" spans="1:23" ht="12.75" customHeight="1">
      <c r="A11" s="38">
        <f>IF(COUNTIF(G11:G15,"=501")&gt;2,1,0)</f>
        <v>0</v>
      </c>
      <c r="B11" s="35">
        <v>1</v>
      </c>
      <c r="C11" s="19"/>
      <c r="D11" s="20"/>
      <c r="E11" s="20"/>
      <c r="F11" s="20"/>
      <c r="G11" s="10">
        <f t="shared" si="0"/>
        <v>0</v>
      </c>
      <c r="I11" s="38">
        <f>IF(COUNTIF(O11:O15,"=501")&gt;2,1,0)</f>
        <v>0</v>
      </c>
      <c r="J11" s="35">
        <v>1</v>
      </c>
      <c r="K11" s="19"/>
      <c r="L11" s="20"/>
      <c r="M11" s="20"/>
      <c r="N11" s="20"/>
      <c r="O11" s="10">
        <f t="shared" si="1"/>
        <v>0</v>
      </c>
      <c r="Q11" s="38">
        <f>IF(COUNTIF(W11:W15,"=501")&gt;2,1,0)</f>
        <v>0</v>
      </c>
      <c r="R11" s="35">
        <v>1</v>
      </c>
      <c r="S11" s="19"/>
      <c r="T11" s="20"/>
      <c r="U11" s="20"/>
      <c r="V11" s="20"/>
      <c r="W11" s="10">
        <f t="shared" si="2"/>
        <v>0</v>
      </c>
    </row>
    <row r="12" spans="1:23" ht="12.75">
      <c r="A12" s="111" t="s">
        <v>15</v>
      </c>
      <c r="B12" s="36">
        <v>2</v>
      </c>
      <c r="C12" s="21"/>
      <c r="D12" s="22"/>
      <c r="E12" s="22"/>
      <c r="F12" s="22"/>
      <c r="G12" s="11">
        <f t="shared" si="0"/>
        <v>0</v>
      </c>
      <c r="I12" s="111" t="s">
        <v>15</v>
      </c>
      <c r="J12" s="36">
        <v>2</v>
      </c>
      <c r="K12" s="21"/>
      <c r="L12" s="22"/>
      <c r="M12" s="22"/>
      <c r="N12" s="22"/>
      <c r="O12" s="11">
        <f t="shared" si="1"/>
        <v>0</v>
      </c>
      <c r="Q12" s="111" t="s">
        <v>15</v>
      </c>
      <c r="R12" s="36">
        <v>2</v>
      </c>
      <c r="S12" s="21"/>
      <c r="T12" s="22"/>
      <c r="U12" s="22"/>
      <c r="V12" s="22"/>
      <c r="W12" s="11">
        <f t="shared" si="2"/>
        <v>0</v>
      </c>
    </row>
    <row r="13" spans="1:23" ht="12.75">
      <c r="A13" s="111"/>
      <c r="B13" s="36">
        <v>3</v>
      </c>
      <c r="C13" s="21"/>
      <c r="D13" s="22"/>
      <c r="E13" s="22"/>
      <c r="F13" s="22"/>
      <c r="G13" s="11">
        <f t="shared" si="0"/>
        <v>0</v>
      </c>
      <c r="I13" s="111"/>
      <c r="J13" s="36">
        <v>3</v>
      </c>
      <c r="K13" s="21"/>
      <c r="L13" s="22"/>
      <c r="M13" s="22"/>
      <c r="N13" s="22"/>
      <c r="O13" s="11">
        <f t="shared" si="1"/>
        <v>0</v>
      </c>
      <c r="Q13" s="111"/>
      <c r="R13" s="36">
        <v>3</v>
      </c>
      <c r="S13" s="21"/>
      <c r="T13" s="22"/>
      <c r="U13" s="22"/>
      <c r="V13" s="22"/>
      <c r="W13" s="11">
        <f t="shared" si="2"/>
        <v>0</v>
      </c>
    </row>
    <row r="14" spans="1:23" ht="12.75">
      <c r="A14" s="111"/>
      <c r="B14" s="36">
        <v>4</v>
      </c>
      <c r="C14" s="21"/>
      <c r="D14" s="22"/>
      <c r="E14" s="22"/>
      <c r="F14" s="22"/>
      <c r="G14" s="11">
        <f t="shared" si="0"/>
        <v>0</v>
      </c>
      <c r="I14" s="111"/>
      <c r="J14" s="36">
        <v>4</v>
      </c>
      <c r="K14" s="21"/>
      <c r="L14" s="22"/>
      <c r="M14" s="22"/>
      <c r="N14" s="22"/>
      <c r="O14" s="11">
        <f t="shared" si="1"/>
        <v>0</v>
      </c>
      <c r="Q14" s="111"/>
      <c r="R14" s="36">
        <v>4</v>
      </c>
      <c r="S14" s="21"/>
      <c r="T14" s="22"/>
      <c r="U14" s="22"/>
      <c r="V14" s="22"/>
      <c r="W14" s="11">
        <f t="shared" si="2"/>
        <v>0</v>
      </c>
    </row>
    <row r="15" spans="1:23" ht="13.5" thickBot="1">
      <c r="A15" s="112"/>
      <c r="B15" s="4">
        <v>5</v>
      </c>
      <c r="C15" s="23"/>
      <c r="D15" s="24"/>
      <c r="E15" s="24"/>
      <c r="F15" s="24"/>
      <c r="G15" s="12">
        <f t="shared" si="0"/>
        <v>0</v>
      </c>
      <c r="I15" s="112"/>
      <c r="J15" s="4">
        <v>5</v>
      </c>
      <c r="K15" s="23"/>
      <c r="L15" s="24"/>
      <c r="M15" s="24"/>
      <c r="N15" s="24"/>
      <c r="O15" s="12">
        <f t="shared" si="1"/>
        <v>0</v>
      </c>
      <c r="Q15" s="112"/>
      <c r="R15" s="4">
        <v>5</v>
      </c>
      <c r="S15" s="23"/>
      <c r="T15" s="24"/>
      <c r="U15" s="24"/>
      <c r="V15" s="24"/>
      <c r="W15" s="12">
        <f t="shared" si="2"/>
        <v>0</v>
      </c>
    </row>
    <row r="16" spans="1:23" ht="12.75" customHeight="1">
      <c r="A16" s="38">
        <f>IF(COUNTIF(G16:G20,"=501")&gt;2,1,0)</f>
        <v>0</v>
      </c>
      <c r="B16" s="35">
        <v>1</v>
      </c>
      <c r="C16" s="19"/>
      <c r="D16" s="20"/>
      <c r="E16" s="20"/>
      <c r="F16" s="20"/>
      <c r="G16" s="10">
        <f t="shared" si="0"/>
        <v>0</v>
      </c>
      <c r="I16" s="38">
        <f>IF(COUNTIF(O16:O20,"=501")&gt;2,1,0)</f>
        <v>0</v>
      </c>
      <c r="J16" s="35">
        <v>1</v>
      </c>
      <c r="K16" s="19"/>
      <c r="L16" s="20"/>
      <c r="M16" s="20"/>
      <c r="N16" s="20"/>
      <c r="O16" s="10">
        <f t="shared" si="1"/>
        <v>0</v>
      </c>
      <c r="Q16" s="38">
        <f>IF(COUNTIF(W16:W20,"=501")&gt;2,1,0)</f>
        <v>0</v>
      </c>
      <c r="R16" s="35">
        <v>1</v>
      </c>
      <c r="S16" s="19"/>
      <c r="T16" s="20"/>
      <c r="U16" s="20"/>
      <c r="V16" s="20"/>
      <c r="W16" s="10">
        <f t="shared" si="2"/>
        <v>0</v>
      </c>
    </row>
    <row r="17" spans="1:23" ht="12.75">
      <c r="A17" s="111" t="s">
        <v>16</v>
      </c>
      <c r="B17" s="36">
        <v>2</v>
      </c>
      <c r="C17" s="21"/>
      <c r="D17" s="22"/>
      <c r="E17" s="22"/>
      <c r="F17" s="22"/>
      <c r="G17" s="11">
        <f t="shared" si="0"/>
        <v>0</v>
      </c>
      <c r="I17" s="111" t="s">
        <v>16</v>
      </c>
      <c r="J17" s="36">
        <v>2</v>
      </c>
      <c r="K17" s="21"/>
      <c r="L17" s="22"/>
      <c r="M17" s="22"/>
      <c r="N17" s="22"/>
      <c r="O17" s="11">
        <f t="shared" si="1"/>
        <v>0</v>
      </c>
      <c r="Q17" s="111" t="s">
        <v>16</v>
      </c>
      <c r="R17" s="36">
        <v>2</v>
      </c>
      <c r="S17" s="21"/>
      <c r="T17" s="22"/>
      <c r="U17" s="22"/>
      <c r="V17" s="22"/>
      <c r="W17" s="11">
        <f t="shared" si="2"/>
        <v>0</v>
      </c>
    </row>
    <row r="18" spans="1:23" ht="12.75">
      <c r="A18" s="111"/>
      <c r="B18" s="36">
        <v>3</v>
      </c>
      <c r="C18" s="21"/>
      <c r="D18" s="22"/>
      <c r="E18" s="22"/>
      <c r="F18" s="22"/>
      <c r="G18" s="11">
        <f t="shared" si="0"/>
        <v>0</v>
      </c>
      <c r="I18" s="111"/>
      <c r="J18" s="36">
        <v>3</v>
      </c>
      <c r="K18" s="21"/>
      <c r="L18" s="22"/>
      <c r="M18" s="22"/>
      <c r="N18" s="22"/>
      <c r="O18" s="11">
        <f t="shared" si="1"/>
        <v>0</v>
      </c>
      <c r="Q18" s="111"/>
      <c r="R18" s="36">
        <v>3</v>
      </c>
      <c r="S18" s="21"/>
      <c r="T18" s="22"/>
      <c r="U18" s="22"/>
      <c r="V18" s="22"/>
      <c r="W18" s="11">
        <f t="shared" si="2"/>
        <v>0</v>
      </c>
    </row>
    <row r="19" spans="1:23" ht="12.75">
      <c r="A19" s="111"/>
      <c r="B19" s="36">
        <v>4</v>
      </c>
      <c r="C19" s="21"/>
      <c r="D19" s="22"/>
      <c r="E19" s="22"/>
      <c r="F19" s="22"/>
      <c r="G19" s="11">
        <f t="shared" si="0"/>
        <v>0</v>
      </c>
      <c r="I19" s="111"/>
      <c r="J19" s="36">
        <v>4</v>
      </c>
      <c r="K19" s="21"/>
      <c r="L19" s="22"/>
      <c r="M19" s="22"/>
      <c r="N19" s="22"/>
      <c r="O19" s="11">
        <f t="shared" si="1"/>
        <v>0</v>
      </c>
      <c r="Q19" s="111"/>
      <c r="R19" s="36">
        <v>4</v>
      </c>
      <c r="S19" s="21"/>
      <c r="T19" s="22"/>
      <c r="U19" s="22"/>
      <c r="V19" s="22"/>
      <c r="W19" s="11">
        <f t="shared" si="2"/>
        <v>0</v>
      </c>
    </row>
    <row r="20" spans="1:23" ht="13.5" thickBot="1">
      <c r="A20" s="112"/>
      <c r="B20" s="4">
        <v>5</v>
      </c>
      <c r="C20" s="23"/>
      <c r="D20" s="24"/>
      <c r="E20" s="24"/>
      <c r="F20" s="24"/>
      <c r="G20" s="12">
        <f t="shared" si="0"/>
        <v>0</v>
      </c>
      <c r="I20" s="112"/>
      <c r="J20" s="4">
        <v>5</v>
      </c>
      <c r="K20" s="23"/>
      <c r="L20" s="24"/>
      <c r="M20" s="24"/>
      <c r="N20" s="24"/>
      <c r="O20" s="12">
        <f t="shared" si="1"/>
        <v>0</v>
      </c>
      <c r="Q20" s="112"/>
      <c r="R20" s="4">
        <v>5</v>
      </c>
      <c r="S20" s="23"/>
      <c r="T20" s="24"/>
      <c r="U20" s="24"/>
      <c r="V20" s="24"/>
      <c r="W20" s="12">
        <f t="shared" si="2"/>
        <v>0</v>
      </c>
    </row>
    <row r="21" spans="1:23" ht="12.75" customHeight="1">
      <c r="A21" s="38">
        <f>IF(COUNTIF(G21:G25,"=501")&gt;2,1,0)</f>
        <v>0</v>
      </c>
      <c r="B21" s="35">
        <v>1</v>
      </c>
      <c r="C21" s="19"/>
      <c r="D21" s="20"/>
      <c r="E21" s="20"/>
      <c r="F21" s="20"/>
      <c r="G21" s="10">
        <f t="shared" si="0"/>
        <v>0</v>
      </c>
      <c r="I21" s="38">
        <f>IF(COUNTIF(O21:O25,"=501")&gt;2,1,0)</f>
        <v>0</v>
      </c>
      <c r="J21" s="35">
        <v>1</v>
      </c>
      <c r="K21" s="19"/>
      <c r="L21" s="20"/>
      <c r="M21" s="20"/>
      <c r="N21" s="20"/>
      <c r="O21" s="10">
        <f t="shared" si="1"/>
        <v>0</v>
      </c>
      <c r="Q21" s="38">
        <f>IF(COUNTIF(W21:W25,"=501")&gt;2,1,0)</f>
        <v>0</v>
      </c>
      <c r="R21" s="35">
        <v>1</v>
      </c>
      <c r="S21" s="19"/>
      <c r="T21" s="20"/>
      <c r="U21" s="20"/>
      <c r="V21" s="20"/>
      <c r="W21" s="10">
        <f t="shared" si="2"/>
        <v>0</v>
      </c>
    </row>
    <row r="22" spans="1:23" ht="12.75">
      <c r="A22" s="111" t="s">
        <v>17</v>
      </c>
      <c r="B22" s="36">
        <v>2</v>
      </c>
      <c r="C22" s="21"/>
      <c r="D22" s="22"/>
      <c r="E22" s="22"/>
      <c r="F22" s="22"/>
      <c r="G22" s="11">
        <f t="shared" si="0"/>
        <v>0</v>
      </c>
      <c r="I22" s="111" t="s">
        <v>17</v>
      </c>
      <c r="J22" s="36">
        <v>2</v>
      </c>
      <c r="K22" s="21"/>
      <c r="L22" s="22"/>
      <c r="M22" s="22"/>
      <c r="N22" s="22"/>
      <c r="O22" s="11">
        <f t="shared" si="1"/>
        <v>0</v>
      </c>
      <c r="Q22" s="111" t="s">
        <v>17</v>
      </c>
      <c r="R22" s="36">
        <v>2</v>
      </c>
      <c r="S22" s="21"/>
      <c r="T22" s="22"/>
      <c r="U22" s="22"/>
      <c r="V22" s="22"/>
      <c r="W22" s="11">
        <f t="shared" si="2"/>
        <v>0</v>
      </c>
    </row>
    <row r="23" spans="1:23" ht="12.75">
      <c r="A23" s="111"/>
      <c r="B23" s="36">
        <v>3</v>
      </c>
      <c r="C23" s="21"/>
      <c r="D23" s="22"/>
      <c r="E23" s="22"/>
      <c r="F23" s="22"/>
      <c r="G23" s="11">
        <f t="shared" si="0"/>
        <v>0</v>
      </c>
      <c r="I23" s="111"/>
      <c r="J23" s="36">
        <v>3</v>
      </c>
      <c r="K23" s="21"/>
      <c r="L23" s="22"/>
      <c r="M23" s="22"/>
      <c r="N23" s="22"/>
      <c r="O23" s="11">
        <f t="shared" si="1"/>
        <v>0</v>
      </c>
      <c r="Q23" s="111"/>
      <c r="R23" s="36">
        <v>3</v>
      </c>
      <c r="S23" s="21"/>
      <c r="T23" s="22"/>
      <c r="U23" s="22"/>
      <c r="V23" s="22"/>
      <c r="W23" s="11">
        <f t="shared" si="2"/>
        <v>0</v>
      </c>
    </row>
    <row r="24" spans="1:23" ht="12.75">
      <c r="A24" s="111"/>
      <c r="B24" s="36">
        <v>4</v>
      </c>
      <c r="C24" s="21"/>
      <c r="D24" s="22"/>
      <c r="E24" s="22"/>
      <c r="F24" s="22"/>
      <c r="G24" s="11">
        <f t="shared" si="0"/>
        <v>0</v>
      </c>
      <c r="I24" s="111"/>
      <c r="J24" s="36">
        <v>4</v>
      </c>
      <c r="K24" s="21"/>
      <c r="L24" s="22"/>
      <c r="M24" s="22"/>
      <c r="N24" s="22"/>
      <c r="O24" s="11">
        <f t="shared" si="1"/>
        <v>0</v>
      </c>
      <c r="Q24" s="111"/>
      <c r="R24" s="36">
        <v>4</v>
      </c>
      <c r="S24" s="21"/>
      <c r="T24" s="22"/>
      <c r="U24" s="22"/>
      <c r="V24" s="22"/>
      <c r="W24" s="11">
        <f t="shared" si="2"/>
        <v>0</v>
      </c>
    </row>
    <row r="25" spans="1:23" ht="13.5" thickBot="1">
      <c r="A25" s="112"/>
      <c r="B25" s="4">
        <v>5</v>
      </c>
      <c r="C25" s="23"/>
      <c r="D25" s="24"/>
      <c r="E25" s="24"/>
      <c r="F25" s="24"/>
      <c r="G25" s="12">
        <f t="shared" si="0"/>
        <v>0</v>
      </c>
      <c r="I25" s="112"/>
      <c r="J25" s="4">
        <v>5</v>
      </c>
      <c r="K25" s="23"/>
      <c r="L25" s="24"/>
      <c r="M25" s="24"/>
      <c r="N25" s="24"/>
      <c r="O25" s="12">
        <f t="shared" si="1"/>
        <v>0</v>
      </c>
      <c r="Q25" s="112"/>
      <c r="R25" s="4">
        <v>5</v>
      </c>
      <c r="S25" s="23"/>
      <c r="T25" s="24"/>
      <c r="U25" s="24"/>
      <c r="V25" s="24"/>
      <c r="W25" s="12">
        <f t="shared" si="2"/>
        <v>0</v>
      </c>
    </row>
    <row r="26" spans="1:23" ht="13.5" thickBot="1">
      <c r="A26" s="15"/>
      <c r="B26" s="16" t="s">
        <v>18</v>
      </c>
      <c r="C26" s="17">
        <f>SUM(C6:C25)</f>
        <v>0</v>
      </c>
      <c r="D26" s="18">
        <f>SUM(D6:D25)</f>
        <v>0</v>
      </c>
      <c r="E26" s="18">
        <f>SUM(E6:E25)</f>
        <v>0</v>
      </c>
      <c r="F26" s="18">
        <f>SUM(F6:F25)</f>
        <v>0</v>
      </c>
      <c r="G26" s="14">
        <f>SUM(G6:G25)</f>
        <v>0</v>
      </c>
      <c r="I26" s="15"/>
      <c r="J26" s="16" t="s">
        <v>18</v>
      </c>
      <c r="K26" s="17">
        <f>SUM(K6:K25)</f>
        <v>0</v>
      </c>
      <c r="L26" s="18">
        <f>SUM(L6:L25)</f>
        <v>0</v>
      </c>
      <c r="M26" s="18">
        <f>SUM(M6:M25)</f>
        <v>0</v>
      </c>
      <c r="N26" s="18">
        <f>SUM(N6:N25)</f>
        <v>0</v>
      </c>
      <c r="O26" s="14">
        <f>SUM(O6:O25)</f>
        <v>0</v>
      </c>
      <c r="Q26" s="15"/>
      <c r="R26" s="16" t="s">
        <v>18</v>
      </c>
      <c r="S26" s="17">
        <f>SUM(S6:S25)</f>
        <v>0</v>
      </c>
      <c r="T26" s="18">
        <f>SUM(T6:T25)</f>
        <v>0</v>
      </c>
      <c r="U26" s="18">
        <f>SUM(U6:U25)</f>
        <v>0</v>
      </c>
      <c r="V26" s="18">
        <f>SUM(V6:V25)</f>
        <v>0</v>
      </c>
      <c r="W26" s="14">
        <f>SUM(W6:W25)</f>
        <v>0</v>
      </c>
    </row>
    <row r="27" ht="4.5" customHeight="1" thickBot="1"/>
    <row r="28" spans="1:23" ht="13.5" thickBot="1">
      <c r="A28" s="5" t="s">
        <v>4</v>
      </c>
      <c r="B28" s="6"/>
      <c r="C28" s="6" t="s">
        <v>19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0</v>
      </c>
      <c r="I28" s="5" t="s">
        <v>4</v>
      </c>
      <c r="J28" s="6"/>
      <c r="K28" s="6" t="s">
        <v>19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/>
      <c r="D30" s="20"/>
      <c r="E30" s="20"/>
      <c r="F30" s="20"/>
      <c r="G30" s="10">
        <f aca="true" t="shared" si="3" ref="G30:G49">IF(C30=0,0,501-D30)</f>
        <v>0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1" t="s">
        <v>14</v>
      </c>
      <c r="B31" s="36">
        <v>2</v>
      </c>
      <c r="C31" s="21"/>
      <c r="D31" s="22"/>
      <c r="E31" s="22"/>
      <c r="F31" s="22"/>
      <c r="G31" s="11">
        <f t="shared" si="3"/>
        <v>0</v>
      </c>
      <c r="I31" s="111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1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1"/>
      <c r="B32" s="36">
        <v>3</v>
      </c>
      <c r="C32" s="21"/>
      <c r="D32" s="22"/>
      <c r="E32" s="22"/>
      <c r="F32" s="22"/>
      <c r="G32" s="11">
        <f t="shared" si="3"/>
        <v>0</v>
      </c>
      <c r="I32" s="111"/>
      <c r="J32" s="36">
        <v>3</v>
      </c>
      <c r="K32" s="21"/>
      <c r="L32" s="22"/>
      <c r="M32" s="22"/>
      <c r="N32" s="22"/>
      <c r="O32" s="11">
        <f t="shared" si="4"/>
        <v>0</v>
      </c>
      <c r="Q32" s="111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1"/>
      <c r="B33" s="36">
        <v>4</v>
      </c>
      <c r="C33" s="21"/>
      <c r="D33" s="22"/>
      <c r="E33" s="22"/>
      <c r="F33" s="22"/>
      <c r="G33" s="11">
        <f t="shared" si="3"/>
        <v>0</v>
      </c>
      <c r="I33" s="111"/>
      <c r="J33" s="36">
        <v>4</v>
      </c>
      <c r="K33" s="21"/>
      <c r="L33" s="22"/>
      <c r="M33" s="22"/>
      <c r="N33" s="22"/>
      <c r="O33" s="11">
        <f t="shared" si="4"/>
        <v>0</v>
      </c>
      <c r="Q33" s="111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2"/>
      <c r="B34" s="4">
        <v>5</v>
      </c>
      <c r="C34" s="23"/>
      <c r="D34" s="24"/>
      <c r="E34" s="24"/>
      <c r="F34" s="24"/>
      <c r="G34" s="12">
        <f t="shared" si="3"/>
        <v>0</v>
      </c>
      <c r="I34" s="112"/>
      <c r="J34" s="4">
        <v>5</v>
      </c>
      <c r="K34" s="23"/>
      <c r="L34" s="24"/>
      <c r="M34" s="24"/>
      <c r="N34" s="24"/>
      <c r="O34" s="12">
        <f t="shared" si="4"/>
        <v>0</v>
      </c>
      <c r="Q34" s="112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/>
      <c r="D35" s="20"/>
      <c r="E35" s="20"/>
      <c r="F35" s="20"/>
      <c r="G35" s="10">
        <f t="shared" si="3"/>
        <v>0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1" t="s">
        <v>15</v>
      </c>
      <c r="B36" s="36">
        <v>2</v>
      </c>
      <c r="C36" s="21"/>
      <c r="D36" s="22"/>
      <c r="E36" s="22"/>
      <c r="F36" s="22"/>
      <c r="G36" s="11">
        <f t="shared" si="3"/>
        <v>0</v>
      </c>
      <c r="I36" s="111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1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1"/>
      <c r="B37" s="36">
        <v>3</v>
      </c>
      <c r="C37" s="21"/>
      <c r="D37" s="22"/>
      <c r="E37" s="22"/>
      <c r="F37" s="22"/>
      <c r="G37" s="11">
        <f t="shared" si="3"/>
        <v>0</v>
      </c>
      <c r="I37" s="111"/>
      <c r="J37" s="36">
        <v>3</v>
      </c>
      <c r="K37" s="21"/>
      <c r="L37" s="22"/>
      <c r="M37" s="22"/>
      <c r="N37" s="22"/>
      <c r="O37" s="11">
        <f t="shared" si="4"/>
        <v>0</v>
      </c>
      <c r="Q37" s="111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1"/>
      <c r="B38" s="36">
        <v>4</v>
      </c>
      <c r="C38" s="21"/>
      <c r="D38" s="22"/>
      <c r="E38" s="22"/>
      <c r="F38" s="22"/>
      <c r="G38" s="11">
        <f t="shared" si="3"/>
        <v>0</v>
      </c>
      <c r="I38" s="111"/>
      <c r="J38" s="36">
        <v>4</v>
      </c>
      <c r="K38" s="21"/>
      <c r="L38" s="22"/>
      <c r="M38" s="22"/>
      <c r="N38" s="22"/>
      <c r="O38" s="11">
        <f t="shared" si="4"/>
        <v>0</v>
      </c>
      <c r="Q38" s="111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2"/>
      <c r="B39" s="4">
        <v>5</v>
      </c>
      <c r="C39" s="23"/>
      <c r="D39" s="24"/>
      <c r="E39" s="24"/>
      <c r="F39" s="24"/>
      <c r="G39" s="12">
        <f t="shared" si="3"/>
        <v>0</v>
      </c>
      <c r="I39" s="112"/>
      <c r="J39" s="4">
        <v>5</v>
      </c>
      <c r="K39" s="23"/>
      <c r="L39" s="24"/>
      <c r="M39" s="24"/>
      <c r="N39" s="24"/>
      <c r="O39" s="12">
        <f t="shared" si="4"/>
        <v>0</v>
      </c>
      <c r="Q39" s="112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0</v>
      </c>
      <c r="B40" s="35">
        <v>1</v>
      </c>
      <c r="C40" s="19"/>
      <c r="D40" s="20"/>
      <c r="E40" s="20"/>
      <c r="F40" s="20"/>
      <c r="G40" s="10">
        <f t="shared" si="3"/>
        <v>0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1" t="s">
        <v>16</v>
      </c>
      <c r="B41" s="36">
        <v>2</v>
      </c>
      <c r="C41" s="21"/>
      <c r="D41" s="22"/>
      <c r="E41" s="22"/>
      <c r="F41" s="22"/>
      <c r="G41" s="11">
        <f t="shared" si="3"/>
        <v>0</v>
      </c>
      <c r="I41" s="111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1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1"/>
      <c r="B42" s="36">
        <v>3</v>
      </c>
      <c r="C42" s="21"/>
      <c r="D42" s="22"/>
      <c r="E42" s="22"/>
      <c r="F42" s="22"/>
      <c r="G42" s="11">
        <f t="shared" si="3"/>
        <v>0</v>
      </c>
      <c r="I42" s="111"/>
      <c r="J42" s="36">
        <v>3</v>
      </c>
      <c r="K42" s="21"/>
      <c r="L42" s="22"/>
      <c r="M42" s="22"/>
      <c r="N42" s="22"/>
      <c r="O42" s="11">
        <f t="shared" si="4"/>
        <v>0</v>
      </c>
      <c r="Q42" s="111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1"/>
      <c r="B43" s="36">
        <v>4</v>
      </c>
      <c r="C43" s="21"/>
      <c r="D43" s="22"/>
      <c r="E43" s="22"/>
      <c r="F43" s="22"/>
      <c r="G43" s="11">
        <f t="shared" si="3"/>
        <v>0</v>
      </c>
      <c r="I43" s="111"/>
      <c r="J43" s="36">
        <v>4</v>
      </c>
      <c r="K43" s="21"/>
      <c r="L43" s="22"/>
      <c r="M43" s="22"/>
      <c r="N43" s="22"/>
      <c r="O43" s="11">
        <f t="shared" si="4"/>
        <v>0</v>
      </c>
      <c r="Q43" s="111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2"/>
      <c r="B44" s="4">
        <v>5</v>
      </c>
      <c r="C44" s="23"/>
      <c r="D44" s="24"/>
      <c r="E44" s="24"/>
      <c r="F44" s="24"/>
      <c r="G44" s="12">
        <f t="shared" si="3"/>
        <v>0</v>
      </c>
      <c r="I44" s="112"/>
      <c r="J44" s="4">
        <v>5</v>
      </c>
      <c r="K44" s="23"/>
      <c r="L44" s="24"/>
      <c r="M44" s="24"/>
      <c r="N44" s="24"/>
      <c r="O44" s="12">
        <f t="shared" si="4"/>
        <v>0</v>
      </c>
      <c r="Q44" s="112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0</v>
      </c>
      <c r="B45" s="35">
        <v>1</v>
      </c>
      <c r="C45" s="19"/>
      <c r="D45" s="20"/>
      <c r="E45" s="20"/>
      <c r="F45" s="20"/>
      <c r="G45" s="10">
        <f t="shared" si="3"/>
        <v>0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1" t="s">
        <v>17</v>
      </c>
      <c r="B46" s="36">
        <v>2</v>
      </c>
      <c r="C46" s="21"/>
      <c r="D46" s="22"/>
      <c r="E46" s="22"/>
      <c r="F46" s="22"/>
      <c r="G46" s="11">
        <f t="shared" si="3"/>
        <v>0</v>
      </c>
      <c r="I46" s="111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1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1"/>
      <c r="B47" s="36">
        <v>3</v>
      </c>
      <c r="C47" s="21"/>
      <c r="D47" s="22"/>
      <c r="E47" s="22"/>
      <c r="F47" s="22"/>
      <c r="G47" s="11">
        <f t="shared" si="3"/>
        <v>0</v>
      </c>
      <c r="I47" s="111"/>
      <c r="J47" s="36">
        <v>3</v>
      </c>
      <c r="K47" s="21"/>
      <c r="L47" s="22"/>
      <c r="M47" s="22"/>
      <c r="N47" s="22"/>
      <c r="O47" s="11">
        <f t="shared" si="4"/>
        <v>0</v>
      </c>
      <c r="Q47" s="111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1"/>
      <c r="B48" s="36">
        <v>4</v>
      </c>
      <c r="C48" s="21"/>
      <c r="D48" s="22"/>
      <c r="E48" s="22"/>
      <c r="F48" s="22"/>
      <c r="G48" s="11">
        <f t="shared" si="3"/>
        <v>0</v>
      </c>
      <c r="I48" s="111"/>
      <c r="J48" s="36">
        <v>4</v>
      </c>
      <c r="K48" s="21"/>
      <c r="L48" s="22"/>
      <c r="M48" s="22"/>
      <c r="N48" s="22"/>
      <c r="O48" s="11">
        <f t="shared" si="4"/>
        <v>0</v>
      </c>
      <c r="Q48" s="111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2"/>
      <c r="B49" s="4">
        <v>5</v>
      </c>
      <c r="C49" s="23"/>
      <c r="D49" s="24"/>
      <c r="E49" s="24"/>
      <c r="F49" s="24"/>
      <c r="G49" s="12">
        <f t="shared" si="3"/>
        <v>0</v>
      </c>
      <c r="I49" s="112"/>
      <c r="J49" s="4">
        <v>5</v>
      </c>
      <c r="K49" s="23"/>
      <c r="L49" s="24"/>
      <c r="M49" s="24"/>
      <c r="N49" s="24"/>
      <c r="O49" s="12">
        <f t="shared" si="4"/>
        <v>0</v>
      </c>
      <c r="Q49" s="112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0</v>
      </c>
      <c r="D50" s="18">
        <f>SUM(D30:D49)</f>
        <v>0</v>
      </c>
      <c r="E50" s="18">
        <f>SUM(E30:E49)</f>
        <v>0</v>
      </c>
      <c r="F50" s="18">
        <f>SUM(F30:F49)</f>
        <v>0</v>
      </c>
      <c r="G50" s="14">
        <f>SUM(G30:G49)</f>
        <v>0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/>
  <mergeCells count="27"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  <mergeCell ref="A22:A25"/>
    <mergeCell ref="I22:I25"/>
    <mergeCell ref="Q22:Q25"/>
    <mergeCell ref="A31:A34"/>
    <mergeCell ref="I31:I34"/>
    <mergeCell ref="Q31:Q34"/>
    <mergeCell ref="A12:A15"/>
    <mergeCell ref="I12:I15"/>
    <mergeCell ref="Q12:Q15"/>
    <mergeCell ref="A17:A20"/>
    <mergeCell ref="I17:I20"/>
    <mergeCell ref="Q17:Q20"/>
    <mergeCell ref="S1:S2"/>
    <mergeCell ref="T1:U1"/>
    <mergeCell ref="V1:W1"/>
    <mergeCell ref="A7:A10"/>
    <mergeCell ref="I7:I10"/>
    <mergeCell ref="Q7:Q10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C5"/>
  <sheetViews>
    <sheetView workbookViewId="0" topLeftCell="A1">
      <selection activeCell="C5" sqref="C5"/>
    </sheetView>
  </sheetViews>
  <sheetFormatPr defaultColWidth="9.140625" defaultRowHeight="12.75"/>
  <cols>
    <col min="1" max="1" width="2.421875" style="0" customWidth="1"/>
    <col min="2" max="2" width="2.140625" style="0" customWidth="1"/>
  </cols>
  <sheetData>
    <row r="2" ht="12.75">
      <c r="B2" s="52" t="s">
        <v>26</v>
      </c>
    </row>
    <row r="5" ht="12.75">
      <c r="C5" t="s">
        <v>27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A1" sqref="A1"/>
    </sheetView>
  </sheetViews>
  <sheetFormatPr defaultColWidth="9.140625" defaultRowHeight="12.75"/>
  <cols>
    <col min="1" max="2" width="4.140625" style="0" customWidth="1"/>
    <col min="3" max="3" width="18.00390625" style="0" customWidth="1"/>
    <col min="4" max="4" width="5.7109375" style="0" customWidth="1"/>
  </cols>
  <sheetData>
    <row r="1" spans="1:12" ht="16.5" thickBot="1">
      <c r="A1" s="62" t="str">
        <f>Kokku!A65</f>
        <v>EDL Liiga 2009-2010 meeskondlik</v>
      </c>
      <c r="B1" s="6"/>
      <c r="C1" s="6"/>
      <c r="D1" s="6"/>
      <c r="E1" s="6"/>
      <c r="F1" s="6"/>
      <c r="G1" s="6"/>
      <c r="H1" s="6"/>
      <c r="I1" s="81" t="str">
        <f>Kokku!I65</f>
        <v>6.voor</v>
      </c>
      <c r="J1" s="78"/>
      <c r="K1" s="82" t="str">
        <f>Kokku!K65</f>
        <v>Märts</v>
      </c>
      <c r="L1" s="83">
        <f>Kokku!L65</f>
        <v>2010</v>
      </c>
    </row>
    <row r="2" ht="6" customHeight="1" thickBot="1"/>
    <row r="3" spans="1:12" ht="13.5" thickBot="1">
      <c r="A3" s="54"/>
      <c r="B3" s="94"/>
      <c r="C3" s="84" t="str">
        <f>Kokku!C67</f>
        <v>NIMI</v>
      </c>
      <c r="D3" s="85"/>
      <c r="E3" s="58" t="str">
        <f>Kokku!E67</f>
        <v>VÕITE</v>
      </c>
      <c r="F3" s="58" t="str">
        <f>Kokku!F67</f>
        <v>VIIK+</v>
      </c>
      <c r="G3" s="58" t="str">
        <f>Kokku!G67</f>
        <v>VIIK-</v>
      </c>
      <c r="H3" s="58" t="str">
        <f>Kokku!H67</f>
        <v>KAOTUSI</v>
      </c>
      <c r="I3" s="58" t="str">
        <f>Kokku!I67</f>
        <v>SETID+</v>
      </c>
      <c r="J3" s="58" t="str">
        <f>Kokku!J67</f>
        <v>SETID-</v>
      </c>
      <c r="K3" s="58" t="str">
        <f>Kokku!K67</f>
        <v>PUNKTE</v>
      </c>
      <c r="L3" s="60" t="str">
        <f>Kokku!L67</f>
        <v>KOKKU</v>
      </c>
    </row>
    <row r="4" spans="1:12" ht="12.75">
      <c r="A4" s="97"/>
      <c r="B4" s="95">
        <v>1</v>
      </c>
      <c r="C4" s="87" t="str">
        <f>Kokku!C75</f>
        <v>Türi 1</v>
      </c>
      <c r="D4" s="64"/>
      <c r="E4" s="64">
        <f>Kokku!E75</f>
        <v>2</v>
      </c>
      <c r="F4" s="64">
        <f>Kokku!F75</f>
        <v>0</v>
      </c>
      <c r="G4" s="64">
        <f>Kokku!G75</f>
        <v>0</v>
      </c>
      <c r="H4" s="64">
        <f>Kokku!H75</f>
        <v>0</v>
      </c>
      <c r="I4" s="65">
        <f>Kokku!I75</f>
        <v>9</v>
      </c>
      <c r="J4" s="65">
        <f>Kokku!J75</f>
        <v>3</v>
      </c>
      <c r="K4" s="65">
        <f>Kokku!K75</f>
        <v>6</v>
      </c>
      <c r="L4" s="10">
        <f>Kokku!L75</f>
        <v>15</v>
      </c>
    </row>
    <row r="5" spans="1:12" ht="12.75">
      <c r="A5" s="98"/>
      <c r="B5" s="96">
        <v>2</v>
      </c>
      <c r="C5" s="89" t="str">
        <f>Kokku!C68</f>
        <v>Härjasilm Darts 1</v>
      </c>
      <c r="D5" s="66"/>
      <c r="E5" s="66">
        <f>Kokku!E68</f>
        <v>2</v>
      </c>
      <c r="F5" s="67">
        <f>Kokku!F68</f>
        <v>0</v>
      </c>
      <c r="G5" s="67">
        <f>Kokku!G68</f>
        <v>0</v>
      </c>
      <c r="H5" s="67">
        <f>Kokku!H68</f>
        <v>0</v>
      </c>
      <c r="I5" s="67">
        <f>Kokku!I68</f>
        <v>8</v>
      </c>
      <c r="J5" s="67">
        <f>Kokku!J68</f>
        <v>4</v>
      </c>
      <c r="K5" s="67">
        <f>Kokku!K68</f>
        <v>6</v>
      </c>
      <c r="L5" s="11">
        <f>Kokku!L68</f>
        <v>14</v>
      </c>
    </row>
    <row r="6" spans="1:12" ht="12.75">
      <c r="A6" s="98"/>
      <c r="B6" s="96">
        <v>3</v>
      </c>
      <c r="C6" s="89" t="str">
        <f>Kokku!C70</f>
        <v>Neoonnool</v>
      </c>
      <c r="D6" s="66"/>
      <c r="E6" s="66">
        <f>Kokku!E70</f>
        <v>1</v>
      </c>
      <c r="F6" s="67">
        <f>Kokku!F70</f>
        <v>1</v>
      </c>
      <c r="G6" s="67">
        <f>Kokku!G70</f>
        <v>0</v>
      </c>
      <c r="H6" s="67">
        <f>Kokku!H70</f>
        <v>0</v>
      </c>
      <c r="I6" s="67">
        <f>Kokku!I70</f>
        <v>7</v>
      </c>
      <c r="J6" s="67">
        <f>Kokku!J70</f>
        <v>5</v>
      </c>
      <c r="K6" s="67">
        <f>Kokku!K70</f>
        <v>5</v>
      </c>
      <c r="L6" s="11">
        <f>Kokku!L70</f>
        <v>12</v>
      </c>
    </row>
    <row r="7" spans="1:12" ht="12.75">
      <c r="A7" s="98"/>
      <c r="B7" s="96">
        <v>4</v>
      </c>
      <c r="C7" s="89" t="str">
        <f>Kokku!C71</f>
        <v>Pärnu</v>
      </c>
      <c r="D7" s="66"/>
      <c r="E7" s="66">
        <f>Kokku!E71</f>
        <v>1</v>
      </c>
      <c r="F7" s="67">
        <f>Kokku!F71</f>
        <v>0</v>
      </c>
      <c r="G7" s="67">
        <f>Kokku!G71</f>
        <v>1</v>
      </c>
      <c r="H7" s="67">
        <f>Kokku!H71</f>
        <v>0</v>
      </c>
      <c r="I7" s="67">
        <f>Kokku!I71</f>
        <v>7</v>
      </c>
      <c r="J7" s="67">
        <f>Kokku!J71</f>
        <v>5</v>
      </c>
      <c r="K7" s="67">
        <f>Kokku!K71</f>
        <v>4</v>
      </c>
      <c r="L7" s="11">
        <f>Kokku!L71</f>
        <v>11</v>
      </c>
    </row>
    <row r="8" spans="1:12" ht="12.75">
      <c r="A8" s="98"/>
      <c r="B8" s="96">
        <v>5</v>
      </c>
      <c r="C8" s="89" t="str">
        <f>Kokku!C76</f>
        <v>Tallinn Darts 4</v>
      </c>
      <c r="D8" s="66"/>
      <c r="E8" s="66">
        <f>Kokku!E76</f>
        <v>1</v>
      </c>
      <c r="F8" s="67">
        <f>Kokku!F76</f>
        <v>0</v>
      </c>
      <c r="G8" s="67">
        <f>Kokku!G76</f>
        <v>0</v>
      </c>
      <c r="H8" s="67">
        <f>Kokku!H76</f>
        <v>1</v>
      </c>
      <c r="I8" s="67">
        <f>Kokku!I76</f>
        <v>6</v>
      </c>
      <c r="J8" s="67">
        <f>Kokku!J76</f>
        <v>6</v>
      </c>
      <c r="K8" s="67">
        <f>Kokku!K76</f>
        <v>3</v>
      </c>
      <c r="L8" s="11">
        <f>Kokku!L76</f>
        <v>9</v>
      </c>
    </row>
    <row r="9" spans="1:12" ht="12.75">
      <c r="A9" s="98"/>
      <c r="B9" s="96">
        <v>6</v>
      </c>
      <c r="C9" s="89" t="str">
        <f>Kokku!C73</f>
        <v>Tallinn Darts 2</v>
      </c>
      <c r="D9" s="66"/>
      <c r="E9" s="66">
        <f>Kokku!E73</f>
        <v>1</v>
      </c>
      <c r="F9" s="67">
        <f>Kokku!F73</f>
        <v>0</v>
      </c>
      <c r="G9" s="67">
        <f>Kokku!G73</f>
        <v>0</v>
      </c>
      <c r="H9" s="67">
        <f>Kokku!H73</f>
        <v>1</v>
      </c>
      <c r="I9" s="67">
        <f>Kokku!I73</f>
        <v>5</v>
      </c>
      <c r="J9" s="67">
        <f>Kokku!J73</f>
        <v>7</v>
      </c>
      <c r="K9" s="67">
        <f>Kokku!K73</f>
        <v>3</v>
      </c>
      <c r="L9" s="11">
        <f>Kokku!L73</f>
        <v>8</v>
      </c>
    </row>
    <row r="10" spans="1:12" ht="12.75">
      <c r="A10" s="98"/>
      <c r="B10" s="96">
        <v>7</v>
      </c>
      <c r="C10" s="89" t="str">
        <f>Kokku!C74</f>
        <v>Tallinn Darts 3</v>
      </c>
      <c r="D10" s="66"/>
      <c r="E10" s="66">
        <f>Kokku!E74</f>
        <v>0</v>
      </c>
      <c r="F10" s="67">
        <f>Kokku!F74</f>
        <v>0</v>
      </c>
      <c r="G10" s="67">
        <f>Kokku!G74</f>
        <v>0</v>
      </c>
      <c r="H10" s="67">
        <f>Kokku!H74</f>
        <v>2</v>
      </c>
      <c r="I10" s="67">
        <f>Kokku!I74</f>
        <v>4</v>
      </c>
      <c r="J10" s="67">
        <f>Kokku!J74</f>
        <v>8</v>
      </c>
      <c r="K10" s="67">
        <f>Kokku!K74</f>
        <v>0</v>
      </c>
      <c r="L10" s="11">
        <f>Kokku!L74</f>
        <v>4</v>
      </c>
    </row>
    <row r="11" spans="1:12" ht="12.75">
      <c r="A11" s="98"/>
      <c r="B11" s="96">
        <v>8</v>
      </c>
      <c r="C11" s="89" t="str">
        <f>Kokku!C69</f>
        <v>Härjasilm Darts 2</v>
      </c>
      <c r="D11" s="66"/>
      <c r="E11" s="66">
        <f>Kokku!E69</f>
        <v>0</v>
      </c>
      <c r="F11" s="67">
        <f>Kokku!F69</f>
        <v>0</v>
      </c>
      <c r="G11" s="67">
        <f>Kokku!G69</f>
        <v>0</v>
      </c>
      <c r="H11" s="67">
        <f>Kokku!H69</f>
        <v>2</v>
      </c>
      <c r="I11" s="67">
        <f>Kokku!I69</f>
        <v>4</v>
      </c>
      <c r="J11" s="67">
        <f>Kokku!J69</f>
        <v>8</v>
      </c>
      <c r="K11" s="67">
        <f>Kokku!K69</f>
        <v>0</v>
      </c>
      <c r="L11" s="11">
        <f>Kokku!L69</f>
        <v>4</v>
      </c>
    </row>
    <row r="12" spans="1:12" ht="12.75">
      <c r="A12" s="98"/>
      <c r="B12" s="96">
        <v>9</v>
      </c>
      <c r="C12" s="89" t="str">
        <f>Kokku!C72</f>
        <v>Tallinn Darts 1</v>
      </c>
      <c r="D12" s="66"/>
      <c r="E12" s="66">
        <f>Kokku!E72</f>
        <v>0</v>
      </c>
      <c r="F12" s="67">
        <f>Kokku!F72</f>
        <v>0</v>
      </c>
      <c r="G12" s="67">
        <f>Kokku!G72</f>
        <v>0</v>
      </c>
      <c r="H12" s="67">
        <f>Kokku!H72</f>
        <v>2</v>
      </c>
      <c r="I12" s="67">
        <f>Kokku!I72</f>
        <v>4</v>
      </c>
      <c r="J12" s="67">
        <f>Kokku!J72</f>
        <v>8</v>
      </c>
      <c r="K12" s="67">
        <f>Kokku!K72</f>
        <v>0</v>
      </c>
      <c r="L12" s="11">
        <f>Kokku!L72</f>
        <v>4</v>
      </c>
    </row>
    <row r="13" spans="1:12" ht="12.75">
      <c r="A13" s="98"/>
      <c r="B13" s="96">
        <v>10</v>
      </c>
      <c r="C13" s="89" t="str">
        <f>Kokku!C77</f>
        <v>-</v>
      </c>
      <c r="D13" s="66"/>
      <c r="E13" s="66">
        <f>Kokku!E77</f>
        <v>0</v>
      </c>
      <c r="F13" s="67">
        <f>Kokku!F77</f>
        <v>0</v>
      </c>
      <c r="G13" s="67">
        <f>Kokku!G77</f>
        <v>0</v>
      </c>
      <c r="H13" s="67">
        <f>Kokku!H77</f>
        <v>2</v>
      </c>
      <c r="I13" s="67">
        <f>Kokku!I77</f>
        <v>0</v>
      </c>
      <c r="J13" s="67">
        <f>Kokku!J77</f>
        <v>12</v>
      </c>
      <c r="K13" s="67">
        <f>Kokku!K77</f>
        <v>0</v>
      </c>
      <c r="L13" s="11">
        <f>Kokku!L77</f>
        <v>0</v>
      </c>
    </row>
    <row r="14" spans="1:12" ht="13.5" thickBot="1">
      <c r="A14" s="99"/>
      <c r="B14" s="100"/>
      <c r="C14" s="100"/>
      <c r="D14" s="68"/>
      <c r="E14" s="68"/>
      <c r="F14" s="69"/>
      <c r="G14" s="69"/>
      <c r="H14" s="69"/>
      <c r="I14" s="69"/>
      <c r="J14" s="69"/>
      <c r="K14" s="69"/>
      <c r="L14" s="12"/>
    </row>
  </sheetData>
  <conditionalFormatting sqref="E4:L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3.140625" style="0" customWidth="1"/>
    <col min="3" max="3" width="25.140625" style="0" customWidth="1"/>
    <col min="4" max="12" width="8.7109375" style="0" customWidth="1"/>
  </cols>
  <sheetData>
    <row r="1" spans="1:12" ht="16.5" thickBot="1">
      <c r="A1" s="62" t="s">
        <v>91</v>
      </c>
      <c r="B1" s="6"/>
      <c r="C1" s="6"/>
      <c r="D1" s="6"/>
      <c r="E1" s="6"/>
      <c r="F1" s="6"/>
      <c r="G1" s="6"/>
      <c r="H1" s="6"/>
      <c r="I1" s="74" t="s">
        <v>104</v>
      </c>
      <c r="J1" s="6"/>
      <c r="K1" s="75" t="s">
        <v>105</v>
      </c>
      <c r="L1" s="76">
        <v>2010</v>
      </c>
    </row>
    <row r="2" ht="5.25" customHeight="1" thickBot="1"/>
    <row r="3" spans="1:12" s="61" customFormat="1" ht="12" thickBot="1">
      <c r="A3" s="55"/>
      <c r="B3" s="56"/>
      <c r="C3" s="57" t="s">
        <v>60</v>
      </c>
      <c r="D3" s="58" t="s">
        <v>61</v>
      </c>
      <c r="E3" s="58" t="s">
        <v>62</v>
      </c>
      <c r="F3" s="58" t="s">
        <v>63</v>
      </c>
      <c r="G3" s="58" t="s">
        <v>64</v>
      </c>
      <c r="H3" s="59" t="s">
        <v>8</v>
      </c>
      <c r="I3" s="59" t="s">
        <v>9</v>
      </c>
      <c r="J3" s="59" t="s">
        <v>65</v>
      </c>
      <c r="K3" s="58" t="s">
        <v>66</v>
      </c>
      <c r="L3" s="60" t="s">
        <v>67</v>
      </c>
    </row>
    <row r="4" spans="1:12" ht="12.75">
      <c r="A4" s="8" t="str">
        <f>'HD1'!$G$1</f>
        <v>HD1</v>
      </c>
      <c r="B4" s="70" t="s">
        <v>59</v>
      </c>
      <c r="C4" s="64" t="str">
        <f>'HD1'!$C$4</f>
        <v>Indrek Kalgan</v>
      </c>
      <c r="D4" s="64">
        <f>'HD1'!$C$26</f>
        <v>461</v>
      </c>
      <c r="E4" s="65">
        <f>'HD1'!$G$26</f>
        <v>8350</v>
      </c>
      <c r="F4" s="65">
        <f>20-COUNTBLANK('HD1'!$C$6:$C$25)</f>
        <v>18</v>
      </c>
      <c r="G4" s="65">
        <f>'HD1'!$G$4</f>
        <v>4</v>
      </c>
      <c r="H4" s="65">
        <f>'HD1'!$E$26</f>
        <v>16</v>
      </c>
      <c r="I4" s="65">
        <f>'HD1'!$F$26</f>
        <v>0</v>
      </c>
      <c r="J4" s="101">
        <f aca="true" t="shared" si="0" ref="J4:J22">IF(F4&lt;&gt;0,(H4+I4)/F4,0)</f>
        <v>0.8888888888888888</v>
      </c>
      <c r="K4" s="101">
        <f aca="true" t="shared" si="1" ref="K4:K22">IF(D4&lt;&gt;0,E4/D4,0)</f>
        <v>18.112798264642084</v>
      </c>
      <c r="L4" s="102">
        <f aca="true" t="shared" si="2" ref="L4:L22">G4+K4</f>
        <v>22.112798264642084</v>
      </c>
    </row>
    <row r="5" spans="1:12" ht="12.75">
      <c r="A5" s="63"/>
      <c r="B5" s="71" t="s">
        <v>68</v>
      </c>
      <c r="C5" s="66" t="str">
        <f>'HD1'!$K$4</f>
        <v>Kaido Põldma</v>
      </c>
      <c r="D5" s="66">
        <f>'HD1'!$K$26</f>
        <v>359</v>
      </c>
      <c r="E5" s="67">
        <f>'HD1'!$O$26</f>
        <v>6031</v>
      </c>
      <c r="F5" s="67">
        <f>20-COUNTBLANK('HD1'!$K$6:$K$25)</f>
        <v>14</v>
      </c>
      <c r="G5" s="67">
        <f>'HD1'!$O$4</f>
        <v>0</v>
      </c>
      <c r="H5" s="67">
        <f>'HD1'!$M$26</f>
        <v>5</v>
      </c>
      <c r="I5" s="67">
        <f>'HD1'!$N$26</f>
        <v>0</v>
      </c>
      <c r="J5" s="103">
        <f t="shared" si="0"/>
        <v>0.35714285714285715</v>
      </c>
      <c r="K5" s="103">
        <f t="shared" si="1"/>
        <v>16.799442896935933</v>
      </c>
      <c r="L5" s="104">
        <f t="shared" si="2"/>
        <v>16.799442896935933</v>
      </c>
    </row>
    <row r="6" spans="1:12" ht="12.75">
      <c r="A6" s="63"/>
      <c r="B6" s="71" t="s">
        <v>69</v>
      </c>
      <c r="C6" s="66" t="str">
        <f>'HD1'!$S$4</f>
        <v>Andres Sepp</v>
      </c>
      <c r="D6" s="66">
        <f>'HD1'!$S$26</f>
        <v>446</v>
      </c>
      <c r="E6" s="67">
        <f>'HD1'!$W$26</f>
        <v>8160</v>
      </c>
      <c r="F6" s="67">
        <f>20-COUNTBLANK('HD1'!$S$6:$S$25)</f>
        <v>17</v>
      </c>
      <c r="G6" s="67">
        <f>'HD1'!$W$4</f>
        <v>4</v>
      </c>
      <c r="H6" s="67">
        <f>'HD1'!$U$26</f>
        <v>15</v>
      </c>
      <c r="I6" s="67">
        <f>'HD1'!$V$26</f>
        <v>0</v>
      </c>
      <c r="J6" s="103">
        <f t="shared" si="0"/>
        <v>0.8823529411764706</v>
      </c>
      <c r="K6" s="103">
        <f t="shared" si="1"/>
        <v>18.295964125560538</v>
      </c>
      <c r="L6" s="104">
        <f t="shared" si="2"/>
        <v>22.295964125560538</v>
      </c>
    </row>
    <row r="7" spans="1:12" ht="12.75">
      <c r="A7" s="63"/>
      <c r="B7" s="72" t="s">
        <v>70</v>
      </c>
      <c r="C7" s="66" t="str">
        <f>'HD1'!$C$28</f>
        <v>-</v>
      </c>
      <c r="D7" s="66">
        <f>'HD1'!$C$50</f>
        <v>0</v>
      </c>
      <c r="E7" s="67">
        <f>'HD1'!$G$50</f>
        <v>0</v>
      </c>
      <c r="F7" s="67">
        <f>20-COUNTBLANK('HD1'!$C$30:$C$49)</f>
        <v>0</v>
      </c>
      <c r="G7" s="67">
        <f>'HD1'!$G$28</f>
        <v>0</v>
      </c>
      <c r="H7" s="67">
        <f>'HD1'!$E$50</f>
        <v>0</v>
      </c>
      <c r="I7" s="67">
        <f>'HD1'!$F$50</f>
        <v>0</v>
      </c>
      <c r="J7" s="103">
        <f t="shared" si="0"/>
        <v>0</v>
      </c>
      <c r="K7" s="103">
        <f t="shared" si="1"/>
        <v>0</v>
      </c>
      <c r="L7" s="104">
        <f t="shared" si="2"/>
        <v>0</v>
      </c>
    </row>
    <row r="8" spans="1:12" ht="12.75">
      <c r="A8" s="63"/>
      <c r="B8" s="72" t="s">
        <v>71</v>
      </c>
      <c r="C8" s="66" t="str">
        <f>'HD1'!$C$28</f>
        <v>-</v>
      </c>
      <c r="D8" s="66">
        <f>'HD1'!$K$50</f>
        <v>0</v>
      </c>
      <c r="E8" s="67">
        <f>'HD1'!$O$50</f>
        <v>0</v>
      </c>
      <c r="F8" s="67">
        <f>20-COUNTBLANK('HD1'!$K$30:$K$49)</f>
        <v>0</v>
      </c>
      <c r="G8" s="67">
        <f>'HD1'!$O$28</f>
        <v>0</v>
      </c>
      <c r="H8" s="67">
        <f>'HD1'!$M$50</f>
        <v>0</v>
      </c>
      <c r="I8" s="67">
        <f>'HD1'!$N$50</f>
        <v>0</v>
      </c>
      <c r="J8" s="103">
        <f t="shared" si="0"/>
        <v>0</v>
      </c>
      <c r="K8" s="103">
        <f t="shared" si="1"/>
        <v>0</v>
      </c>
      <c r="L8" s="104">
        <f t="shared" si="2"/>
        <v>0</v>
      </c>
    </row>
    <row r="9" spans="1:12" ht="13.5" thickBot="1">
      <c r="A9" s="3"/>
      <c r="B9" s="73" t="s">
        <v>72</v>
      </c>
      <c r="C9" s="68" t="str">
        <f>'HD1'!$C$28</f>
        <v>-</v>
      </c>
      <c r="D9" s="68">
        <f>'HD1'!$S$50</f>
        <v>0</v>
      </c>
      <c r="E9" s="69">
        <f>'HD1'!$W$50</f>
        <v>0</v>
      </c>
      <c r="F9" s="69">
        <f>20-COUNTBLANK('HD1'!$S$30:$S$49)</f>
        <v>0</v>
      </c>
      <c r="G9" s="69">
        <f>'HD1'!$W$28</f>
        <v>0</v>
      </c>
      <c r="H9" s="69">
        <f>'HD1'!$U$50</f>
        <v>0</v>
      </c>
      <c r="I9" s="69">
        <f>'HD1'!$V$50</f>
        <v>0</v>
      </c>
      <c r="J9" s="105">
        <f t="shared" si="0"/>
        <v>0</v>
      </c>
      <c r="K9" s="105">
        <f t="shared" si="1"/>
        <v>0</v>
      </c>
      <c r="L9" s="106">
        <f t="shared" si="2"/>
        <v>0</v>
      </c>
    </row>
    <row r="10" spans="1:12" ht="12.75">
      <c r="A10" s="8" t="str">
        <f>'HD2'!$G$1</f>
        <v>HD2</v>
      </c>
      <c r="B10" s="70" t="s">
        <v>59</v>
      </c>
      <c r="C10" s="64" t="str">
        <f>'HD2'!$C$4</f>
        <v>Kristo Männik</v>
      </c>
      <c r="D10" s="64">
        <f>'HD2'!$C$26</f>
        <v>422</v>
      </c>
      <c r="E10" s="65">
        <f>'HD2'!$G$26</f>
        <v>8545</v>
      </c>
      <c r="F10" s="65">
        <f>20-COUNTBLANK('HD2'!$C$6:$C$25)</f>
        <v>18</v>
      </c>
      <c r="G10" s="65">
        <f>'HD2'!$G$4</f>
        <v>2</v>
      </c>
      <c r="H10" s="65">
        <f>'HD2'!$E$26</f>
        <v>20</v>
      </c>
      <c r="I10" s="65">
        <f>'HD2'!$F$26</f>
        <v>1</v>
      </c>
      <c r="J10" s="101">
        <f t="shared" si="0"/>
        <v>1.1666666666666667</v>
      </c>
      <c r="K10" s="101">
        <f t="shared" si="1"/>
        <v>20.248815165876778</v>
      </c>
      <c r="L10" s="102">
        <f t="shared" si="2"/>
        <v>22.248815165876778</v>
      </c>
    </row>
    <row r="11" spans="1:12" ht="12.75">
      <c r="A11" s="63"/>
      <c r="B11" s="71" t="s">
        <v>68</v>
      </c>
      <c r="C11" s="66" t="str">
        <f>'HD2'!$K$4</f>
        <v>Tiit Haidak</v>
      </c>
      <c r="D11" s="66">
        <f>'HD2'!$K$26</f>
        <v>427</v>
      </c>
      <c r="E11" s="67">
        <f>'HD2'!$O$26</f>
        <v>7662</v>
      </c>
      <c r="F11" s="67">
        <f>20-COUNTBLANK('HD2'!$K$6:$K$25)</f>
        <v>16</v>
      </c>
      <c r="G11" s="67">
        <f>'HD2'!$O$4</f>
        <v>1</v>
      </c>
      <c r="H11" s="67">
        <f>'HD2'!$M$26</f>
        <v>14</v>
      </c>
      <c r="I11" s="67">
        <f>'HD2'!$N$26</f>
        <v>0</v>
      </c>
      <c r="J11" s="103">
        <f t="shared" si="0"/>
        <v>0.875</v>
      </c>
      <c r="K11" s="103">
        <f t="shared" si="1"/>
        <v>17.943793911007027</v>
      </c>
      <c r="L11" s="104">
        <f t="shared" si="2"/>
        <v>18.943793911007027</v>
      </c>
    </row>
    <row r="12" spans="1:12" ht="12.75">
      <c r="A12" s="63"/>
      <c r="B12" s="71" t="s">
        <v>69</v>
      </c>
      <c r="C12" s="66" t="str">
        <f>'HD2'!$S$4</f>
        <v>Hannes Hanimägi</v>
      </c>
      <c r="D12" s="66">
        <f>'HD2'!$S$26</f>
        <v>435</v>
      </c>
      <c r="E12" s="67">
        <f>'HD2'!$W$26</f>
        <v>7252</v>
      </c>
      <c r="F12" s="67">
        <f>20-COUNTBLANK('HD2'!$S$6:$S$25)</f>
        <v>16</v>
      </c>
      <c r="G12" s="67">
        <f>'HD2'!$W$4</f>
        <v>1</v>
      </c>
      <c r="H12" s="67">
        <f>'HD2'!$U$26</f>
        <v>10</v>
      </c>
      <c r="I12" s="67">
        <f>'HD2'!$V$26</f>
        <v>0</v>
      </c>
      <c r="J12" s="103">
        <f t="shared" si="0"/>
        <v>0.625</v>
      </c>
      <c r="K12" s="103">
        <f t="shared" si="1"/>
        <v>16.671264367816093</v>
      </c>
      <c r="L12" s="104">
        <f t="shared" si="2"/>
        <v>17.671264367816093</v>
      </c>
    </row>
    <row r="13" spans="1:12" ht="12.75">
      <c r="A13" s="63"/>
      <c r="B13" s="72" t="s">
        <v>70</v>
      </c>
      <c r="C13" s="66" t="str">
        <f>'HD2'!$C$28</f>
        <v>-</v>
      </c>
      <c r="D13" s="66">
        <f>'HD2'!$C$50</f>
        <v>0</v>
      </c>
      <c r="E13" s="67">
        <f>'HD2'!$G$50</f>
        <v>0</v>
      </c>
      <c r="F13" s="67">
        <f>20-COUNTBLANK('HD2'!$C$30:$C$49)</f>
        <v>0</v>
      </c>
      <c r="G13" s="67">
        <f>'HD2'!$G$28</f>
        <v>0</v>
      </c>
      <c r="H13" s="67">
        <f>'HD2'!$E$50</f>
        <v>0</v>
      </c>
      <c r="I13" s="67">
        <f>'HD2'!$F$50</f>
        <v>0</v>
      </c>
      <c r="J13" s="103">
        <f t="shared" si="0"/>
        <v>0</v>
      </c>
      <c r="K13" s="103">
        <f t="shared" si="1"/>
        <v>0</v>
      </c>
      <c r="L13" s="104">
        <f t="shared" si="2"/>
        <v>0</v>
      </c>
    </row>
    <row r="14" spans="1:12" ht="12.75">
      <c r="A14" s="63"/>
      <c r="B14" s="72" t="s">
        <v>71</v>
      </c>
      <c r="C14" s="66" t="str">
        <f>'HD2'!$K$28</f>
        <v>-</v>
      </c>
      <c r="D14" s="66">
        <f>'HD2'!$K$50</f>
        <v>0</v>
      </c>
      <c r="E14" s="67">
        <f>'HD2'!$O$50</f>
        <v>0</v>
      </c>
      <c r="F14" s="67">
        <f>20-COUNTBLANK('HD2'!$K$30:$K$49)</f>
        <v>0</v>
      </c>
      <c r="G14" s="67">
        <f>'HD2'!$O$28</f>
        <v>0</v>
      </c>
      <c r="H14" s="67">
        <f>'HD2'!$M$50</f>
        <v>0</v>
      </c>
      <c r="I14" s="67">
        <f>'HD2'!$N$50</f>
        <v>0</v>
      </c>
      <c r="J14" s="103">
        <f t="shared" si="0"/>
        <v>0</v>
      </c>
      <c r="K14" s="103">
        <f t="shared" si="1"/>
        <v>0</v>
      </c>
      <c r="L14" s="104">
        <f t="shared" si="2"/>
        <v>0</v>
      </c>
    </row>
    <row r="15" spans="1:12" ht="13.5" thickBot="1">
      <c r="A15" s="3"/>
      <c r="B15" s="73" t="s">
        <v>72</v>
      </c>
      <c r="C15" s="68" t="str">
        <f>'HD2'!$S$28</f>
        <v>-</v>
      </c>
      <c r="D15" s="68">
        <f>'HD2'!$S$50</f>
        <v>0</v>
      </c>
      <c r="E15" s="69">
        <f>'HD2'!$W$50</f>
        <v>0</v>
      </c>
      <c r="F15" s="69">
        <f>20-COUNTBLANK('HD2'!$S$30:$S$49)</f>
        <v>0</v>
      </c>
      <c r="G15" s="69">
        <f>'HD2'!$W$28</f>
        <v>0</v>
      </c>
      <c r="H15" s="69">
        <f>'HD2'!$U$50</f>
        <v>0</v>
      </c>
      <c r="I15" s="69">
        <f>'HD2'!$V$50</f>
        <v>0</v>
      </c>
      <c r="J15" s="105">
        <f t="shared" si="0"/>
        <v>0</v>
      </c>
      <c r="K15" s="105">
        <f t="shared" si="1"/>
        <v>0</v>
      </c>
      <c r="L15" s="106">
        <f t="shared" si="2"/>
        <v>0</v>
      </c>
    </row>
    <row r="16" spans="1:12" ht="12.75">
      <c r="A16" s="8" t="str">
        <f>NNL!$G$1</f>
        <v>NNL</v>
      </c>
      <c r="B16" s="70" t="s">
        <v>59</v>
      </c>
      <c r="C16" s="64" t="str">
        <f>NNL!$C$4</f>
        <v>Erki Selling</v>
      </c>
      <c r="D16" s="64">
        <f>NNL!$C$26</f>
        <v>470</v>
      </c>
      <c r="E16" s="65">
        <f>NNL!$G$26</f>
        <v>7071</v>
      </c>
      <c r="F16" s="65">
        <f>20-COUNTBLANK(NNL!$C$6:$C$25)</f>
        <v>15</v>
      </c>
      <c r="G16" s="65">
        <f>NNL!$G$4</f>
        <v>2</v>
      </c>
      <c r="H16" s="65">
        <f>NNL!$E$26</f>
        <v>11</v>
      </c>
      <c r="I16" s="65">
        <f>NNL!$F$26</f>
        <v>0</v>
      </c>
      <c r="J16" s="101">
        <f t="shared" si="0"/>
        <v>0.7333333333333333</v>
      </c>
      <c r="K16" s="101">
        <f t="shared" si="1"/>
        <v>15.04468085106383</v>
      </c>
      <c r="L16" s="102">
        <f t="shared" si="2"/>
        <v>17.04468085106383</v>
      </c>
    </row>
    <row r="17" spans="1:12" ht="12.75">
      <c r="A17" s="63"/>
      <c r="B17" s="71" t="s">
        <v>68</v>
      </c>
      <c r="C17" s="66" t="str">
        <f>NNL!$K$4</f>
        <v>Viljar Niiholm</v>
      </c>
      <c r="D17" s="66">
        <f>NNL!$K$26</f>
        <v>400</v>
      </c>
      <c r="E17" s="67">
        <f>NNL!$O$26</f>
        <v>6331</v>
      </c>
      <c r="F17" s="67">
        <f>20-COUNTBLANK(NNL!$K$6:$K$25)</f>
        <v>13</v>
      </c>
      <c r="G17" s="67">
        <f>NNL!$O$4</f>
        <v>2</v>
      </c>
      <c r="H17" s="67">
        <f>NNL!$M$26</f>
        <v>12</v>
      </c>
      <c r="I17" s="67">
        <f>NNL!$N$26</f>
        <v>0</v>
      </c>
      <c r="J17" s="103">
        <f t="shared" si="0"/>
        <v>0.9230769230769231</v>
      </c>
      <c r="K17" s="103">
        <f t="shared" si="1"/>
        <v>15.8275</v>
      </c>
      <c r="L17" s="104">
        <f t="shared" si="2"/>
        <v>17.8275</v>
      </c>
    </row>
    <row r="18" spans="1:12" ht="12.75">
      <c r="A18" s="63"/>
      <c r="B18" s="71" t="s">
        <v>69</v>
      </c>
      <c r="C18" s="66" t="str">
        <f>NNL!$S$4</f>
        <v>Indrek Saar</v>
      </c>
      <c r="D18" s="66">
        <f>NNL!$S$26</f>
        <v>531</v>
      </c>
      <c r="E18" s="67">
        <f>NNL!$W$26</f>
        <v>8616</v>
      </c>
      <c r="F18" s="67">
        <f>20-COUNTBLANK(NNL!$S$6:$S$25)</f>
        <v>18</v>
      </c>
      <c r="G18" s="67">
        <f>NNL!$W$4</f>
        <v>3</v>
      </c>
      <c r="H18" s="67">
        <f>NNL!$U$26</f>
        <v>12</v>
      </c>
      <c r="I18" s="67">
        <f>NNL!$V$26</f>
        <v>1</v>
      </c>
      <c r="J18" s="103">
        <f t="shared" si="0"/>
        <v>0.7222222222222222</v>
      </c>
      <c r="K18" s="103">
        <f t="shared" si="1"/>
        <v>16.225988700564972</v>
      </c>
      <c r="L18" s="104">
        <f t="shared" si="2"/>
        <v>19.225988700564972</v>
      </c>
    </row>
    <row r="19" spans="1:12" ht="12.75">
      <c r="A19" s="63"/>
      <c r="B19" s="72" t="s">
        <v>70</v>
      </c>
      <c r="C19" s="66" t="str">
        <f>NNL!$C$28</f>
        <v>Argo Kivi</v>
      </c>
      <c r="D19" s="66">
        <f>NNL!$C$50</f>
        <v>0</v>
      </c>
      <c r="E19" s="67">
        <f>NNL!$G$50</f>
        <v>0</v>
      </c>
      <c r="F19" s="67">
        <f>20-COUNTBLANK(NNL!$C$30:$C$49)</f>
        <v>0</v>
      </c>
      <c r="G19" s="67">
        <f>NNL!$G$28</f>
        <v>0</v>
      </c>
      <c r="H19" s="67">
        <f>NNL!$E$50</f>
        <v>0</v>
      </c>
      <c r="I19" s="67">
        <f>NNL!$F$50</f>
        <v>0</v>
      </c>
      <c r="J19" s="103">
        <f t="shared" si="0"/>
        <v>0</v>
      </c>
      <c r="K19" s="103">
        <f t="shared" si="1"/>
        <v>0</v>
      </c>
      <c r="L19" s="104">
        <f t="shared" si="2"/>
        <v>0</v>
      </c>
    </row>
    <row r="20" spans="1:12" ht="12.75">
      <c r="A20" s="63"/>
      <c r="B20" s="72" t="s">
        <v>71</v>
      </c>
      <c r="C20" s="66" t="str">
        <f>NNL!$K$28</f>
        <v>-</v>
      </c>
      <c r="D20" s="66">
        <f>NNL!$K$50</f>
        <v>0</v>
      </c>
      <c r="E20" s="67">
        <f>NNL!$O$50</f>
        <v>0</v>
      </c>
      <c r="F20" s="67">
        <f>20-COUNTBLANK(NNL!$K$30:$K$49)</f>
        <v>0</v>
      </c>
      <c r="G20" s="67">
        <f>NNL!$O$28</f>
        <v>0</v>
      </c>
      <c r="H20" s="67">
        <f>NNL!$M$50</f>
        <v>0</v>
      </c>
      <c r="I20" s="67">
        <f>NNL!$N$50</f>
        <v>0</v>
      </c>
      <c r="J20" s="103">
        <f t="shared" si="0"/>
        <v>0</v>
      </c>
      <c r="K20" s="103">
        <f t="shared" si="1"/>
        <v>0</v>
      </c>
      <c r="L20" s="104">
        <f t="shared" si="2"/>
        <v>0</v>
      </c>
    </row>
    <row r="21" spans="1:12" ht="13.5" thickBot="1">
      <c r="A21" s="3"/>
      <c r="B21" s="73" t="s">
        <v>72</v>
      </c>
      <c r="C21" s="68" t="str">
        <f>NNL!$S$28</f>
        <v>-</v>
      </c>
      <c r="D21" s="68">
        <f>NNL!$S$50</f>
        <v>0</v>
      </c>
      <c r="E21" s="69">
        <f>NNL!$W$50</f>
        <v>0</v>
      </c>
      <c r="F21" s="69">
        <f>20-COUNTBLANK(NNL!$S$30:$S$49)</f>
        <v>0</v>
      </c>
      <c r="G21" s="69">
        <f>NNL!$W$28</f>
        <v>0</v>
      </c>
      <c r="H21" s="69">
        <f>NNL!$U$50</f>
        <v>0</v>
      </c>
      <c r="I21" s="69">
        <f>NNL!$V$50</f>
        <v>0</v>
      </c>
      <c r="J21" s="105">
        <f t="shared" si="0"/>
        <v>0</v>
      </c>
      <c r="K21" s="105">
        <f t="shared" si="1"/>
        <v>0</v>
      </c>
      <c r="L21" s="106">
        <f t="shared" si="2"/>
        <v>0</v>
      </c>
    </row>
    <row r="22" spans="1:12" ht="12.75">
      <c r="A22" s="8" t="str">
        <f>PRN!$G$1</f>
        <v>PRN</v>
      </c>
      <c r="B22" s="70" t="s">
        <v>59</v>
      </c>
      <c r="C22" s="64" t="str">
        <f>PRN!$C$4</f>
        <v>Tarmo Pütsepp</v>
      </c>
      <c r="D22" s="64">
        <f>PRN!$C$26</f>
        <v>427</v>
      </c>
      <c r="E22" s="65">
        <f>PRN!$G$26</f>
        <v>7720</v>
      </c>
      <c r="F22" s="65">
        <f>20-COUNTBLANK(PRN!$C$6:$C$25)</f>
        <v>16</v>
      </c>
      <c r="G22" s="65">
        <f>PRN!$G$4</f>
        <v>2</v>
      </c>
      <c r="H22" s="65">
        <f>PRN!$E$26</f>
        <v>20</v>
      </c>
      <c r="I22" s="65">
        <f>PRN!$F$26</f>
        <v>0</v>
      </c>
      <c r="J22" s="101">
        <f t="shared" si="0"/>
        <v>1.25</v>
      </c>
      <c r="K22" s="101">
        <f t="shared" si="1"/>
        <v>18.079625292740047</v>
      </c>
      <c r="L22" s="102">
        <f t="shared" si="2"/>
        <v>20.079625292740047</v>
      </c>
    </row>
    <row r="23" spans="1:12" ht="12.75">
      <c r="A23" s="63"/>
      <c r="B23" s="71" t="s">
        <v>68</v>
      </c>
      <c r="C23" s="66" t="str">
        <f>PRN!$K$4</f>
        <v>Priit Reinart</v>
      </c>
      <c r="D23" s="66">
        <f>PRN!$K$26</f>
        <v>537</v>
      </c>
      <c r="E23" s="67">
        <f>PRN!$O$26</f>
        <v>7980</v>
      </c>
      <c r="F23" s="67">
        <f>20-COUNTBLANK(PRN!$K$6:$K$25)</f>
        <v>17</v>
      </c>
      <c r="G23" s="67">
        <f>PRN!$O$4</f>
        <v>2</v>
      </c>
      <c r="H23" s="67">
        <f>PRN!$M$26</f>
        <v>10</v>
      </c>
      <c r="I23" s="67">
        <f>PRN!$N$26</f>
        <v>0</v>
      </c>
      <c r="J23" s="103">
        <f>IF(F23&lt;&gt;0,(H23+I23)/F23,0)</f>
        <v>0.5882352941176471</v>
      </c>
      <c r="K23" s="103">
        <f>IF(D23&lt;&gt;0,E23/D23,0)</f>
        <v>14.860335195530727</v>
      </c>
      <c r="L23" s="104">
        <f>G23+K23</f>
        <v>16.860335195530727</v>
      </c>
    </row>
    <row r="24" spans="1:12" ht="12.75">
      <c r="A24" s="63"/>
      <c r="B24" s="71" t="s">
        <v>69</v>
      </c>
      <c r="C24" s="66" t="str">
        <f>PRN!$S$4</f>
        <v>Alar Jürisson</v>
      </c>
      <c r="D24" s="66">
        <f>PRN!$S$26</f>
        <v>532</v>
      </c>
      <c r="E24" s="67">
        <f>PRN!$W$26</f>
        <v>8326</v>
      </c>
      <c r="F24" s="67">
        <f>20-COUNTBLANK(PRN!$S$6:$S$25)</f>
        <v>17</v>
      </c>
      <c r="G24" s="67">
        <f>PRN!$W$4</f>
        <v>3</v>
      </c>
      <c r="H24" s="67">
        <f>PRN!$U$26</f>
        <v>3</v>
      </c>
      <c r="I24" s="67">
        <f>PRN!$V$26</f>
        <v>0</v>
      </c>
      <c r="J24" s="103">
        <f aca="true" t="shared" si="3" ref="J24:J63">IF(F24&lt;&gt;0,(H24+I24)/F24,0)</f>
        <v>0.17647058823529413</v>
      </c>
      <c r="K24" s="103">
        <f aca="true" t="shared" si="4" ref="K24:K63">IF(D24&lt;&gt;0,E24/D24,0)</f>
        <v>15.650375939849624</v>
      </c>
      <c r="L24" s="104">
        <f aca="true" t="shared" si="5" ref="L24:L63">G24+K24</f>
        <v>18.650375939849624</v>
      </c>
    </row>
    <row r="25" spans="1:12" ht="12.75">
      <c r="A25" s="63"/>
      <c r="B25" s="72" t="s">
        <v>70</v>
      </c>
      <c r="C25" s="66" t="str">
        <f>PRN!$C$28</f>
        <v>Marten Mälk</v>
      </c>
      <c r="D25" s="66">
        <f>PRN!$C$50</f>
        <v>0</v>
      </c>
      <c r="E25" s="67">
        <f>PRN!$G$50</f>
        <v>0</v>
      </c>
      <c r="F25" s="67">
        <f>20-COUNTBLANK(PRN!$C$30:$C$49)</f>
        <v>0</v>
      </c>
      <c r="G25" s="67">
        <f>PRN!$G$28</f>
        <v>0</v>
      </c>
      <c r="H25" s="67">
        <f>PRN!$E$50</f>
        <v>0</v>
      </c>
      <c r="I25" s="67">
        <f>PRN!$F$50</f>
        <v>0</v>
      </c>
      <c r="J25" s="103">
        <f t="shared" si="3"/>
        <v>0</v>
      </c>
      <c r="K25" s="103">
        <f t="shared" si="4"/>
        <v>0</v>
      </c>
      <c r="L25" s="104">
        <f t="shared" si="5"/>
        <v>0</v>
      </c>
    </row>
    <row r="26" spans="1:12" ht="12.75">
      <c r="A26" s="63"/>
      <c r="B26" s="72" t="s">
        <v>71</v>
      </c>
      <c r="C26" s="66" t="str">
        <f>PRN!$K$28</f>
        <v>Janek Nõmm</v>
      </c>
      <c r="D26" s="66">
        <f>PRN!$K$50</f>
        <v>0</v>
      </c>
      <c r="E26" s="67">
        <f>PRN!$O$50</f>
        <v>0</v>
      </c>
      <c r="F26" s="67">
        <f>20-COUNTBLANK(PRN!$K$30:$K$49)</f>
        <v>0</v>
      </c>
      <c r="G26" s="67">
        <f>PRN!$O$28</f>
        <v>0</v>
      </c>
      <c r="H26" s="67">
        <f>PRN!$M$50</f>
        <v>0</v>
      </c>
      <c r="I26" s="67">
        <f>PRN!$N$50</f>
        <v>0</v>
      </c>
      <c r="J26" s="103">
        <f t="shared" si="3"/>
        <v>0</v>
      </c>
      <c r="K26" s="103">
        <f t="shared" si="4"/>
        <v>0</v>
      </c>
      <c r="L26" s="104">
        <f t="shared" si="5"/>
        <v>0</v>
      </c>
    </row>
    <row r="27" spans="1:12" ht="13.5" thickBot="1">
      <c r="A27" s="3"/>
      <c r="B27" s="73" t="s">
        <v>72</v>
      </c>
      <c r="C27" s="68" t="str">
        <f>PRN!$S$28</f>
        <v>-</v>
      </c>
      <c r="D27" s="68">
        <f>PRN!$S$50</f>
        <v>0</v>
      </c>
      <c r="E27" s="69">
        <f>PRN!$W$50</f>
        <v>0</v>
      </c>
      <c r="F27" s="69">
        <f>20-COUNTBLANK(PRN!$S$30:$S$49)</f>
        <v>0</v>
      </c>
      <c r="G27" s="69">
        <f>PRN!$W$28</f>
        <v>0</v>
      </c>
      <c r="H27" s="69">
        <f>PRN!$U$50</f>
        <v>0</v>
      </c>
      <c r="I27" s="69">
        <f>PRN!$V$50</f>
        <v>0</v>
      </c>
      <c r="J27" s="105">
        <f t="shared" si="3"/>
        <v>0</v>
      </c>
      <c r="K27" s="105">
        <f t="shared" si="4"/>
        <v>0</v>
      </c>
      <c r="L27" s="106">
        <f t="shared" si="5"/>
        <v>0</v>
      </c>
    </row>
    <row r="28" spans="1:12" ht="12.75">
      <c r="A28" s="8" t="str">
        <f>TD1!$G$1</f>
        <v>TD1</v>
      </c>
      <c r="B28" s="70" t="s">
        <v>59</v>
      </c>
      <c r="C28" s="64" t="str">
        <f>TD1!$C$4</f>
        <v>Martin Meriküla</v>
      </c>
      <c r="D28" s="64">
        <f>TD1!$C$26</f>
        <v>503</v>
      </c>
      <c r="E28" s="65">
        <f>TD1!$G$26</f>
        <v>7346</v>
      </c>
      <c r="F28" s="65">
        <f>20-COUNTBLANK(TD1!$C$6:$C$25)</f>
        <v>16</v>
      </c>
      <c r="G28" s="65">
        <f>TD1!$G$4</f>
        <v>0</v>
      </c>
      <c r="H28" s="65">
        <f>TD1!$E$26</f>
        <v>9</v>
      </c>
      <c r="I28" s="65">
        <f>TD1!$F$26</f>
        <v>0</v>
      </c>
      <c r="J28" s="101">
        <f t="shared" si="3"/>
        <v>0.5625</v>
      </c>
      <c r="K28" s="101">
        <f t="shared" si="4"/>
        <v>14.604373757455269</v>
      </c>
      <c r="L28" s="102">
        <f t="shared" si="5"/>
        <v>14.604373757455269</v>
      </c>
    </row>
    <row r="29" spans="1:12" ht="12.75">
      <c r="A29" s="63"/>
      <c r="B29" s="71" t="s">
        <v>68</v>
      </c>
      <c r="C29" s="66" t="str">
        <f>TD1!$K$4</f>
        <v>Vahur Luuk</v>
      </c>
      <c r="D29" s="66">
        <f>TD1!$K$26</f>
        <v>332</v>
      </c>
      <c r="E29" s="67">
        <f>TD1!$O$26</f>
        <v>6742</v>
      </c>
      <c r="F29" s="67">
        <f>20-COUNTBLANK(TD1!$K$6:$K$25)</f>
        <v>14</v>
      </c>
      <c r="G29" s="67">
        <f>TD1!$O$4</f>
        <v>3</v>
      </c>
      <c r="H29" s="67">
        <f>TD1!$M$26</f>
        <v>18</v>
      </c>
      <c r="I29" s="67">
        <f>TD1!$N$26</f>
        <v>0</v>
      </c>
      <c r="J29" s="103">
        <f t="shared" si="3"/>
        <v>1.2857142857142858</v>
      </c>
      <c r="K29" s="103">
        <f t="shared" si="4"/>
        <v>20.30722891566265</v>
      </c>
      <c r="L29" s="104">
        <f t="shared" si="5"/>
        <v>23.30722891566265</v>
      </c>
    </row>
    <row r="30" spans="1:12" ht="12.75">
      <c r="A30" s="63"/>
      <c r="B30" s="71" t="s">
        <v>69</v>
      </c>
      <c r="C30" s="66" t="str">
        <f>TD1!$S$4</f>
        <v>Lenne Jakobson</v>
      </c>
      <c r="D30" s="66">
        <f>TD1!$S$26</f>
        <v>0</v>
      </c>
      <c r="E30" s="67">
        <f>TD1!$W$26</f>
        <v>0</v>
      </c>
      <c r="F30" s="67">
        <f>20-COUNTBLANK(TD1!$S$6:$S$25)</f>
        <v>0</v>
      </c>
      <c r="G30" s="67">
        <f>TD1!$W$4</f>
        <v>0</v>
      </c>
      <c r="H30" s="67">
        <f>TD1!$U$26</f>
        <v>0</v>
      </c>
      <c r="I30" s="67">
        <f>TD1!$V$26</f>
        <v>0</v>
      </c>
      <c r="J30" s="103">
        <f t="shared" si="3"/>
        <v>0</v>
      </c>
      <c r="K30" s="103">
        <f t="shared" si="4"/>
        <v>0</v>
      </c>
      <c r="L30" s="104">
        <f t="shared" si="5"/>
        <v>0</v>
      </c>
    </row>
    <row r="31" spans="1:12" ht="12.75">
      <c r="A31" s="63"/>
      <c r="B31" s="72" t="s">
        <v>70</v>
      </c>
      <c r="C31" s="66" t="str">
        <f>TD1!$C$28</f>
        <v>Tanel Tõnnis</v>
      </c>
      <c r="D31" s="66">
        <f>TD1!$C$50</f>
        <v>492</v>
      </c>
      <c r="E31" s="67">
        <f>TD1!$G$50</f>
        <v>6628</v>
      </c>
      <c r="F31" s="67">
        <f>20-COUNTBLANK(TD1!$C$30:$C$49)</f>
        <v>15</v>
      </c>
      <c r="G31" s="67">
        <f>TD1!$G$28</f>
        <v>1</v>
      </c>
      <c r="H31" s="67">
        <f>TD1!$E$50</f>
        <v>3</v>
      </c>
      <c r="I31" s="67">
        <f>TD1!$F$50</f>
        <v>0</v>
      </c>
      <c r="J31" s="103">
        <f t="shared" si="3"/>
        <v>0.2</v>
      </c>
      <c r="K31" s="103">
        <f t="shared" si="4"/>
        <v>13.471544715447154</v>
      </c>
      <c r="L31" s="104">
        <f t="shared" si="5"/>
        <v>14.471544715447154</v>
      </c>
    </row>
    <row r="32" spans="1:12" ht="12.75">
      <c r="A32" s="63"/>
      <c r="B32" s="72" t="s">
        <v>71</v>
      </c>
      <c r="C32" s="66" t="str">
        <f>TD1!$K$28</f>
        <v>-</v>
      </c>
      <c r="D32" s="66">
        <f>TD1!$K$50</f>
        <v>0</v>
      </c>
      <c r="E32" s="67">
        <f>TD1!$O$50</f>
        <v>0</v>
      </c>
      <c r="F32" s="67">
        <f>20-COUNTBLANK(TD1!$K$30:$K$49)</f>
        <v>0</v>
      </c>
      <c r="G32" s="67">
        <f>TD1!$O$28</f>
        <v>0</v>
      </c>
      <c r="H32" s="67">
        <f>TD1!$M$50</f>
        <v>0</v>
      </c>
      <c r="I32" s="67">
        <f>TD1!$N$50</f>
        <v>0</v>
      </c>
      <c r="J32" s="103">
        <f t="shared" si="3"/>
        <v>0</v>
      </c>
      <c r="K32" s="103">
        <f t="shared" si="4"/>
        <v>0</v>
      </c>
      <c r="L32" s="104">
        <f t="shared" si="5"/>
        <v>0</v>
      </c>
    </row>
    <row r="33" spans="1:12" ht="13.5" thickBot="1">
      <c r="A33" s="3"/>
      <c r="B33" s="73" t="s">
        <v>72</v>
      </c>
      <c r="C33" s="68" t="str">
        <f>TD1!$S$28</f>
        <v>-</v>
      </c>
      <c r="D33" s="68">
        <f>TD1!$S$50</f>
        <v>0</v>
      </c>
      <c r="E33" s="69">
        <f>TD1!$W$50</f>
        <v>0</v>
      </c>
      <c r="F33" s="69">
        <f>20-COUNTBLANK(TD1!$S$30:$S$49)</f>
        <v>0</v>
      </c>
      <c r="G33" s="69">
        <f>TD1!$W$28</f>
        <v>0</v>
      </c>
      <c r="H33" s="69">
        <f>TD1!$U$50</f>
        <v>0</v>
      </c>
      <c r="I33" s="69">
        <f>TD1!$V$50</f>
        <v>0</v>
      </c>
      <c r="J33" s="105">
        <f t="shared" si="3"/>
        <v>0</v>
      </c>
      <c r="K33" s="105">
        <f t="shared" si="4"/>
        <v>0</v>
      </c>
      <c r="L33" s="106">
        <f t="shared" si="5"/>
        <v>0</v>
      </c>
    </row>
    <row r="34" spans="1:12" ht="12.75">
      <c r="A34" s="8" t="str">
        <f>TD2!$G$1</f>
        <v>TD2</v>
      </c>
      <c r="B34" s="70" t="s">
        <v>59</v>
      </c>
      <c r="C34" s="64" t="str">
        <f>TD2!$C$4</f>
        <v>Tarvi Tõnnis</v>
      </c>
      <c r="D34" s="64">
        <f>TD2!$C$26</f>
        <v>396</v>
      </c>
      <c r="E34" s="65">
        <f>TD2!$G$26</f>
        <v>6764</v>
      </c>
      <c r="F34" s="65">
        <f>20-COUNTBLANK(TD2!$C$6:$C$25)</f>
        <v>14</v>
      </c>
      <c r="G34" s="65">
        <f>TD2!$G$4</f>
        <v>3</v>
      </c>
      <c r="H34" s="65">
        <f>TD2!$E$26</f>
        <v>15</v>
      </c>
      <c r="I34" s="65">
        <f>TD2!$F$26</f>
        <v>0</v>
      </c>
      <c r="J34" s="101">
        <f t="shared" si="3"/>
        <v>1.0714285714285714</v>
      </c>
      <c r="K34" s="101">
        <f t="shared" si="4"/>
        <v>17.08080808080808</v>
      </c>
      <c r="L34" s="102">
        <f t="shared" si="5"/>
        <v>20.08080808080808</v>
      </c>
    </row>
    <row r="35" spans="1:12" ht="12.75">
      <c r="A35" s="63"/>
      <c r="B35" s="71" t="s">
        <v>68</v>
      </c>
      <c r="C35" s="66" t="str">
        <f>TD2!$K$4</f>
        <v>Andre Tõnnis</v>
      </c>
      <c r="D35" s="66">
        <f>TD2!$K$26</f>
        <v>0</v>
      </c>
      <c r="E35" s="67">
        <f>TD2!$O$26</f>
        <v>0</v>
      </c>
      <c r="F35" s="67">
        <f>20-COUNTBLANK(TD2!$K$6:$K$25)</f>
        <v>0</v>
      </c>
      <c r="G35" s="67">
        <f>TD2!$O$4</f>
        <v>0</v>
      </c>
      <c r="H35" s="67">
        <f>TD2!$M$26</f>
        <v>0</v>
      </c>
      <c r="I35" s="67">
        <f>TD2!$N$26</f>
        <v>0</v>
      </c>
      <c r="J35" s="103">
        <f t="shared" si="3"/>
        <v>0</v>
      </c>
      <c r="K35" s="103">
        <f t="shared" si="4"/>
        <v>0</v>
      </c>
      <c r="L35" s="104">
        <f t="shared" si="5"/>
        <v>0</v>
      </c>
    </row>
    <row r="36" spans="1:12" ht="12.75">
      <c r="A36" s="63"/>
      <c r="B36" s="71" t="s">
        <v>69</v>
      </c>
      <c r="C36" s="66" t="str">
        <f>TD2!$S$4</f>
        <v>Henry Tõnnis</v>
      </c>
      <c r="D36" s="66">
        <f>TD2!$S$26</f>
        <v>422</v>
      </c>
      <c r="E36" s="67">
        <f>TD2!$W$26</f>
        <v>6772</v>
      </c>
      <c r="F36" s="67">
        <f>20-COUNTBLANK(TD2!$S$6:$S$25)</f>
        <v>16</v>
      </c>
      <c r="G36" s="67">
        <f>TD2!$W$4</f>
        <v>1</v>
      </c>
      <c r="H36" s="67">
        <f>TD2!$U$26</f>
        <v>6</v>
      </c>
      <c r="I36" s="67">
        <f>TD2!$V$26</f>
        <v>0</v>
      </c>
      <c r="J36" s="103">
        <f t="shared" si="3"/>
        <v>0.375</v>
      </c>
      <c r="K36" s="103">
        <f t="shared" si="4"/>
        <v>16.04739336492891</v>
      </c>
      <c r="L36" s="104">
        <f t="shared" si="5"/>
        <v>17.04739336492891</v>
      </c>
    </row>
    <row r="37" spans="1:12" ht="12.75">
      <c r="A37" s="63"/>
      <c r="B37" s="72" t="s">
        <v>70</v>
      </c>
      <c r="C37" s="66" t="str">
        <f>TD2!$C$28</f>
        <v>Reijo Sikk</v>
      </c>
      <c r="D37" s="66">
        <f>TD2!$C$50</f>
        <v>519</v>
      </c>
      <c r="E37" s="67">
        <f>TD2!$G$50</f>
        <v>7115</v>
      </c>
      <c r="F37" s="67">
        <f>20-COUNTBLANK(TD2!$C$30:$C$49)</f>
        <v>15</v>
      </c>
      <c r="G37" s="67">
        <f>TD2!$G$28</f>
        <v>1</v>
      </c>
      <c r="H37" s="67">
        <f>TD2!$E$50</f>
        <v>9</v>
      </c>
      <c r="I37" s="67">
        <f>TD2!$F$50</f>
        <v>0</v>
      </c>
      <c r="J37" s="103">
        <f t="shared" si="3"/>
        <v>0.6</v>
      </c>
      <c r="K37" s="103">
        <f t="shared" si="4"/>
        <v>13.709055876685934</v>
      </c>
      <c r="L37" s="104">
        <f t="shared" si="5"/>
        <v>14.709055876685934</v>
      </c>
    </row>
    <row r="38" spans="1:12" ht="12.75">
      <c r="A38" s="63"/>
      <c r="B38" s="72" t="s">
        <v>71</v>
      </c>
      <c r="C38" s="66" t="str">
        <f>TD2!$K$28</f>
        <v>-</v>
      </c>
      <c r="D38" s="66">
        <f>TD2!$K$50</f>
        <v>0</v>
      </c>
      <c r="E38" s="67">
        <f>TD2!$O$50</f>
        <v>0</v>
      </c>
      <c r="F38" s="67">
        <f>20-COUNTBLANK(TD2!$K$30:$K$49)</f>
        <v>0</v>
      </c>
      <c r="G38" s="67">
        <f>TD2!$O$28</f>
        <v>0</v>
      </c>
      <c r="H38" s="67">
        <f>TD2!$M$50</f>
        <v>0</v>
      </c>
      <c r="I38" s="67">
        <f>TD2!$N$50</f>
        <v>0</v>
      </c>
      <c r="J38" s="103">
        <f t="shared" si="3"/>
        <v>0</v>
      </c>
      <c r="K38" s="103">
        <f t="shared" si="4"/>
        <v>0</v>
      </c>
      <c r="L38" s="104">
        <f t="shared" si="5"/>
        <v>0</v>
      </c>
    </row>
    <row r="39" spans="1:12" ht="13.5" thickBot="1">
      <c r="A39" s="3"/>
      <c r="B39" s="73" t="s">
        <v>72</v>
      </c>
      <c r="C39" s="68" t="str">
        <f>TD2!$S$28</f>
        <v>-</v>
      </c>
      <c r="D39" s="68">
        <f>TD2!$S$50</f>
        <v>0</v>
      </c>
      <c r="E39" s="69">
        <f>TD2!$W$50</f>
        <v>0</v>
      </c>
      <c r="F39" s="69">
        <f>20-COUNTBLANK(TD2!$S$30:$S$49)</f>
        <v>0</v>
      </c>
      <c r="G39" s="69">
        <f>TD2!$W$28</f>
        <v>0</v>
      </c>
      <c r="H39" s="69">
        <f>TD2!$U$50</f>
        <v>0</v>
      </c>
      <c r="I39" s="69">
        <f>TD2!$V$50</f>
        <v>0</v>
      </c>
      <c r="J39" s="105">
        <f t="shared" si="3"/>
        <v>0</v>
      </c>
      <c r="K39" s="105">
        <f t="shared" si="4"/>
        <v>0</v>
      </c>
      <c r="L39" s="106">
        <f t="shared" si="5"/>
        <v>0</v>
      </c>
    </row>
    <row r="40" spans="1:12" ht="12.75">
      <c r="A40" s="8" t="str">
        <f>TD3!$G$1</f>
        <v>TD3</v>
      </c>
      <c r="B40" s="70" t="s">
        <v>59</v>
      </c>
      <c r="C40" s="64" t="str">
        <f>TD3!$C$4</f>
        <v>Fred Endrekson</v>
      </c>
      <c r="D40" s="64">
        <f>TD3!$C$26</f>
        <v>541</v>
      </c>
      <c r="E40" s="65">
        <f>TD3!$G$26</f>
        <v>8807</v>
      </c>
      <c r="F40" s="65">
        <f>20-COUNTBLANK(TD3!$C$6:$C$25)</f>
        <v>18</v>
      </c>
      <c r="G40" s="65">
        <f>TD3!$G$4</f>
        <v>2</v>
      </c>
      <c r="H40" s="65">
        <f>TD3!$E$26</f>
        <v>15</v>
      </c>
      <c r="I40" s="65">
        <f>TD3!$F$26</f>
        <v>0</v>
      </c>
      <c r="J40" s="101">
        <f t="shared" si="3"/>
        <v>0.8333333333333334</v>
      </c>
      <c r="K40" s="101">
        <f t="shared" si="4"/>
        <v>16.279112754158966</v>
      </c>
      <c r="L40" s="102">
        <f t="shared" si="5"/>
        <v>18.279112754158966</v>
      </c>
    </row>
    <row r="41" spans="1:12" ht="12.75">
      <c r="A41" s="63"/>
      <c r="B41" s="71" t="s">
        <v>68</v>
      </c>
      <c r="C41" s="66" t="str">
        <f>TD3!$K$4</f>
        <v>Margus Kuuskemäe</v>
      </c>
      <c r="D41" s="66">
        <f>TD3!$K$26</f>
        <v>387</v>
      </c>
      <c r="E41" s="67">
        <f>TD3!$O$26</f>
        <v>6559</v>
      </c>
      <c r="F41" s="67">
        <f>20-COUNTBLANK(TD3!$K$6:$K$25)</f>
        <v>14</v>
      </c>
      <c r="G41" s="67">
        <f>TD3!$O$4</f>
        <v>2</v>
      </c>
      <c r="H41" s="67">
        <f>TD3!$M$26</f>
        <v>10</v>
      </c>
      <c r="I41" s="67">
        <f>TD3!$N$26</f>
        <v>0</v>
      </c>
      <c r="J41" s="103">
        <f t="shared" si="3"/>
        <v>0.7142857142857143</v>
      </c>
      <c r="K41" s="103">
        <f t="shared" si="4"/>
        <v>16.948320413436694</v>
      </c>
      <c r="L41" s="104">
        <f t="shared" si="5"/>
        <v>18.948320413436694</v>
      </c>
    </row>
    <row r="42" spans="1:12" ht="12.75">
      <c r="A42" s="63"/>
      <c r="B42" s="71" t="s">
        <v>69</v>
      </c>
      <c r="C42" s="66" t="str">
        <f>TD3!$S$4</f>
        <v>Marge Piik</v>
      </c>
      <c r="D42" s="66">
        <f>TD3!$S$26</f>
        <v>204</v>
      </c>
      <c r="E42" s="67">
        <f>TD3!$W$26</f>
        <v>2756</v>
      </c>
      <c r="F42" s="67">
        <f>20-COUNTBLANK(TD3!$S$6:$S$25)</f>
        <v>6</v>
      </c>
      <c r="G42" s="67">
        <f>TD3!$W$4</f>
        <v>0</v>
      </c>
      <c r="H42" s="67">
        <f>TD3!$U$26</f>
        <v>3</v>
      </c>
      <c r="I42" s="67">
        <f>TD3!$V$26</f>
        <v>0</v>
      </c>
      <c r="J42" s="103">
        <f t="shared" si="3"/>
        <v>0.5</v>
      </c>
      <c r="K42" s="103">
        <f t="shared" si="4"/>
        <v>13.509803921568627</v>
      </c>
      <c r="L42" s="104">
        <f t="shared" si="5"/>
        <v>13.509803921568627</v>
      </c>
    </row>
    <row r="43" spans="1:12" ht="12.75">
      <c r="A43" s="63"/>
      <c r="B43" s="72" t="s">
        <v>70</v>
      </c>
      <c r="C43" s="66" t="str">
        <f>TD3!$C$28</f>
        <v>Reili Roodla</v>
      </c>
      <c r="D43" s="66">
        <f>TD3!$C$50</f>
        <v>0</v>
      </c>
      <c r="E43" s="67">
        <f>TD3!$G$50</f>
        <v>0</v>
      </c>
      <c r="F43" s="67">
        <f>20-COUNTBLANK(TD3!$C$30:$C$49)</f>
        <v>0</v>
      </c>
      <c r="G43" s="67">
        <f>TD3!$G$28</f>
        <v>0</v>
      </c>
      <c r="H43" s="67">
        <f>TD3!$E$50</f>
        <v>0</v>
      </c>
      <c r="I43" s="67">
        <f>TD3!$F$50</f>
        <v>0</v>
      </c>
      <c r="J43" s="103">
        <f t="shared" si="3"/>
        <v>0</v>
      </c>
      <c r="K43" s="103">
        <f t="shared" si="4"/>
        <v>0</v>
      </c>
      <c r="L43" s="104">
        <f t="shared" si="5"/>
        <v>0</v>
      </c>
    </row>
    <row r="44" spans="1:12" ht="12.75">
      <c r="A44" s="63"/>
      <c r="B44" s="72" t="s">
        <v>71</v>
      </c>
      <c r="C44" s="66" t="str">
        <f>TD3!$K$28</f>
        <v>Kaupo Salumets</v>
      </c>
      <c r="D44" s="66">
        <f>TD3!$K$50</f>
        <v>225</v>
      </c>
      <c r="E44" s="67">
        <f>TD3!$O$50</f>
        <v>3598</v>
      </c>
      <c r="F44" s="67">
        <f>20-COUNTBLANK(TD3!$K$30:$K$49)</f>
        <v>8</v>
      </c>
      <c r="G44" s="67">
        <f>TD3!$O$28</f>
        <v>0</v>
      </c>
      <c r="H44" s="67">
        <f>TD3!$M$50</f>
        <v>5</v>
      </c>
      <c r="I44" s="67">
        <f>TD3!$N$50</f>
        <v>0</v>
      </c>
      <c r="J44" s="103">
        <f t="shared" si="3"/>
        <v>0.625</v>
      </c>
      <c r="K44" s="103">
        <f t="shared" si="4"/>
        <v>15.991111111111111</v>
      </c>
      <c r="L44" s="104">
        <f t="shared" si="5"/>
        <v>15.991111111111111</v>
      </c>
    </row>
    <row r="45" spans="1:12" ht="13.5" thickBot="1">
      <c r="A45" s="3"/>
      <c r="B45" s="73" t="s">
        <v>72</v>
      </c>
      <c r="C45" s="68" t="str">
        <f>TD3!$S$28</f>
        <v>-</v>
      </c>
      <c r="D45" s="68">
        <f>TD3!$S$50</f>
        <v>0</v>
      </c>
      <c r="E45" s="69">
        <f>TD3!$W$50</f>
        <v>0</v>
      </c>
      <c r="F45" s="69">
        <f>20-COUNTBLANK(TD3!$S$30:$S$49)</f>
        <v>0</v>
      </c>
      <c r="G45" s="69">
        <f>TD3!$W$28</f>
        <v>0</v>
      </c>
      <c r="H45" s="69">
        <f>TD3!$U$50</f>
        <v>0</v>
      </c>
      <c r="I45" s="69">
        <f>TD3!$V$50</f>
        <v>0</v>
      </c>
      <c r="J45" s="105">
        <f t="shared" si="3"/>
        <v>0</v>
      </c>
      <c r="K45" s="105">
        <f t="shared" si="4"/>
        <v>0</v>
      </c>
      <c r="L45" s="106">
        <f t="shared" si="5"/>
        <v>0</v>
      </c>
    </row>
    <row r="46" spans="1:12" ht="12.75">
      <c r="A46" s="8" t="str">
        <f>TR1!$G$1</f>
        <v>TR1</v>
      </c>
      <c r="B46" s="70" t="s">
        <v>59</v>
      </c>
      <c r="C46" s="64" t="str">
        <f>TR1!$C$4</f>
        <v>Sven näpping</v>
      </c>
      <c r="D46" s="64">
        <f>TR1!$C$26</f>
        <v>0</v>
      </c>
      <c r="E46" s="65">
        <f>TR1!$G$26</f>
        <v>0</v>
      </c>
      <c r="F46" s="65">
        <f>20-COUNTBLANK(TR1!$C$6:$C$25)</f>
        <v>0</v>
      </c>
      <c r="G46" s="65">
        <f>TR1!$G$4</f>
        <v>0</v>
      </c>
      <c r="H46" s="65">
        <f>TR1!$E$26</f>
        <v>0</v>
      </c>
      <c r="I46" s="65">
        <f>TR1!$F$26</f>
        <v>0</v>
      </c>
      <c r="J46" s="101">
        <f t="shared" si="3"/>
        <v>0</v>
      </c>
      <c r="K46" s="101">
        <f t="shared" si="4"/>
        <v>0</v>
      </c>
      <c r="L46" s="102">
        <f t="shared" si="5"/>
        <v>0</v>
      </c>
    </row>
    <row r="47" spans="1:12" ht="12.75">
      <c r="A47" s="63"/>
      <c r="B47" s="71" t="s">
        <v>68</v>
      </c>
      <c r="C47" s="66" t="str">
        <f>TR1!$K$4</f>
        <v>Nikolai Harin</v>
      </c>
      <c r="D47" s="66">
        <f>TR1!$K$26</f>
        <v>324</v>
      </c>
      <c r="E47" s="67">
        <f>TR1!$O$26</f>
        <v>6447</v>
      </c>
      <c r="F47" s="67">
        <f>20-COUNTBLANK(TR1!$K$6:$K$25)</f>
        <v>13</v>
      </c>
      <c r="G47" s="67">
        <f>TR1!$O$4</f>
        <v>4</v>
      </c>
      <c r="H47" s="67">
        <f>TR1!$M$26</f>
        <v>15</v>
      </c>
      <c r="I47" s="67">
        <f>TR1!$N$26</f>
        <v>0</v>
      </c>
      <c r="J47" s="103">
        <f t="shared" si="3"/>
        <v>1.1538461538461537</v>
      </c>
      <c r="K47" s="103">
        <f t="shared" si="4"/>
        <v>19.89814814814815</v>
      </c>
      <c r="L47" s="104">
        <f t="shared" si="5"/>
        <v>23.89814814814815</v>
      </c>
    </row>
    <row r="48" spans="1:12" ht="12.75">
      <c r="A48" s="63"/>
      <c r="B48" s="71" t="s">
        <v>69</v>
      </c>
      <c r="C48" s="66" t="str">
        <f>TR1!$S$4</f>
        <v>Arvi Ott</v>
      </c>
      <c r="D48" s="66">
        <f>TR1!$S$26</f>
        <v>486</v>
      </c>
      <c r="E48" s="67">
        <f>TR1!$W$26</f>
        <v>6830</v>
      </c>
      <c r="F48" s="67">
        <f>20-COUNTBLANK(TR1!$S$6:$S$25)</f>
        <v>15</v>
      </c>
      <c r="G48" s="67">
        <f>TR1!$W$4</f>
        <v>2</v>
      </c>
      <c r="H48" s="67">
        <f>TR1!$U$26</f>
        <v>1</v>
      </c>
      <c r="I48" s="67">
        <f>TR1!$V$26</f>
        <v>0</v>
      </c>
      <c r="J48" s="103">
        <f t="shared" si="3"/>
        <v>0.06666666666666667</v>
      </c>
      <c r="K48" s="103">
        <f t="shared" si="4"/>
        <v>14.053497942386832</v>
      </c>
      <c r="L48" s="104">
        <f t="shared" si="5"/>
        <v>16.053497942386834</v>
      </c>
    </row>
    <row r="49" spans="1:12" ht="12.75">
      <c r="A49" s="63"/>
      <c r="B49" s="72" t="s">
        <v>70</v>
      </c>
      <c r="C49" s="66" t="str">
        <f>TR1!$C$28</f>
        <v>Alo Allemann</v>
      </c>
      <c r="D49" s="66">
        <f>TR1!$C$50</f>
        <v>408</v>
      </c>
      <c r="E49" s="67">
        <f>TR1!$G$50</f>
        <v>6755</v>
      </c>
      <c r="F49" s="67">
        <f>20-COUNTBLANK(TR1!$C$30:$C$49)</f>
        <v>14</v>
      </c>
      <c r="G49" s="67">
        <f>TR1!$G$28</f>
        <v>3</v>
      </c>
      <c r="H49" s="67">
        <f>TR1!$E$50</f>
        <v>15</v>
      </c>
      <c r="I49" s="67">
        <f>TR1!$F$50</f>
        <v>0</v>
      </c>
      <c r="J49" s="103">
        <f t="shared" si="3"/>
        <v>1.0714285714285714</v>
      </c>
      <c r="K49" s="103">
        <f t="shared" si="4"/>
        <v>16.556372549019606</v>
      </c>
      <c r="L49" s="104">
        <f t="shared" si="5"/>
        <v>19.556372549019606</v>
      </c>
    </row>
    <row r="50" spans="1:12" ht="12.75">
      <c r="A50" s="63"/>
      <c r="B50" s="72" t="s">
        <v>71</v>
      </c>
      <c r="C50" s="66" t="str">
        <f>TR1!$K$28</f>
        <v>Ivo Birk</v>
      </c>
      <c r="D50" s="66">
        <f>TR1!$K$50</f>
        <v>0</v>
      </c>
      <c r="E50" s="67">
        <f>TR1!$O$50</f>
        <v>0</v>
      </c>
      <c r="F50" s="67">
        <f>20-COUNTBLANK(TR1!$K$30:$K$49)</f>
        <v>0</v>
      </c>
      <c r="G50" s="67">
        <f>TR1!$O$28</f>
        <v>0</v>
      </c>
      <c r="H50" s="67">
        <f>TR1!$M$50</f>
        <v>0</v>
      </c>
      <c r="I50" s="67">
        <f>TR1!$N$50</f>
        <v>0</v>
      </c>
      <c r="J50" s="103">
        <f t="shared" si="3"/>
        <v>0</v>
      </c>
      <c r="K50" s="103">
        <f t="shared" si="4"/>
        <v>0</v>
      </c>
      <c r="L50" s="104">
        <f t="shared" si="5"/>
        <v>0</v>
      </c>
    </row>
    <row r="51" spans="1:12" ht="13.5" thickBot="1">
      <c r="A51" s="3"/>
      <c r="B51" s="73" t="s">
        <v>72</v>
      </c>
      <c r="C51" s="68" t="str">
        <f>TR1!$S$28</f>
        <v>-</v>
      </c>
      <c r="D51" s="68">
        <f>TR1!$S$50</f>
        <v>0</v>
      </c>
      <c r="E51" s="69">
        <f>TR1!$W$50</f>
        <v>0</v>
      </c>
      <c r="F51" s="69">
        <f>20-COUNTBLANK(TR1!$S$30:$S$49)</f>
        <v>0</v>
      </c>
      <c r="G51" s="69">
        <f>TR1!$W$28</f>
        <v>0</v>
      </c>
      <c r="H51" s="69">
        <f>TR1!$U$50</f>
        <v>0</v>
      </c>
      <c r="I51" s="69">
        <f>TR1!$V$50</f>
        <v>0</v>
      </c>
      <c r="J51" s="105">
        <f t="shared" si="3"/>
        <v>0</v>
      </c>
      <c r="K51" s="105">
        <f t="shared" si="4"/>
        <v>0</v>
      </c>
      <c r="L51" s="106">
        <f t="shared" si="5"/>
        <v>0</v>
      </c>
    </row>
    <row r="52" spans="1:12" ht="12.75">
      <c r="A52" s="8" t="str">
        <f>TD4!$G$1</f>
        <v>TD4</v>
      </c>
      <c r="B52" s="70" t="s">
        <v>59</v>
      </c>
      <c r="C52" s="64" t="str">
        <f>TD4!$C$4</f>
        <v>Raido Kadopa</v>
      </c>
      <c r="D52" s="64">
        <f>TD4!$C$26</f>
        <v>415</v>
      </c>
      <c r="E52" s="65">
        <f>TD4!$G$26</f>
        <v>7248</v>
      </c>
      <c r="F52" s="65">
        <f>20-COUNTBLANK(TD4!$C$6:$C$25)</f>
        <v>15</v>
      </c>
      <c r="G52" s="65">
        <f>TD4!$G$4</f>
        <v>3</v>
      </c>
      <c r="H52" s="65">
        <f>TD4!$E$26</f>
        <v>13</v>
      </c>
      <c r="I52" s="65">
        <f>TD4!$F$26</f>
        <v>1</v>
      </c>
      <c r="J52" s="101">
        <f t="shared" si="3"/>
        <v>0.9333333333333333</v>
      </c>
      <c r="K52" s="101">
        <f t="shared" si="4"/>
        <v>17.465060240963854</v>
      </c>
      <c r="L52" s="102">
        <f t="shared" si="5"/>
        <v>20.465060240963854</v>
      </c>
    </row>
    <row r="53" spans="1:12" ht="12.75">
      <c r="A53" s="63"/>
      <c r="B53" s="71" t="s">
        <v>68</v>
      </c>
      <c r="C53" s="66" t="str">
        <f>TD4!$K$4</f>
        <v>Rando Kadopa</v>
      </c>
      <c r="D53" s="66">
        <f>TD4!$K$26</f>
        <v>428</v>
      </c>
      <c r="E53" s="67">
        <f>TD4!$O$26</f>
        <v>7684</v>
      </c>
      <c r="F53" s="67">
        <f>20-COUNTBLANK(TD4!$K$6:$K$25)</f>
        <v>16</v>
      </c>
      <c r="G53" s="67">
        <f>TD4!$O$4</f>
        <v>2</v>
      </c>
      <c r="H53" s="67">
        <f>TD4!$M$26</f>
        <v>15</v>
      </c>
      <c r="I53" s="67">
        <f>TD4!$N$26</f>
        <v>1</v>
      </c>
      <c r="J53" s="103">
        <f t="shared" si="3"/>
        <v>1</v>
      </c>
      <c r="K53" s="103">
        <f t="shared" si="4"/>
        <v>17.953271028037385</v>
      </c>
      <c r="L53" s="104">
        <f t="shared" si="5"/>
        <v>19.953271028037385</v>
      </c>
    </row>
    <row r="54" spans="1:12" ht="12.75">
      <c r="A54" s="63"/>
      <c r="B54" s="71" t="s">
        <v>69</v>
      </c>
      <c r="C54" s="66" t="str">
        <f>TD4!$S$4</f>
        <v>Raimo Põld</v>
      </c>
      <c r="D54" s="66">
        <f>TD4!$S$26</f>
        <v>470</v>
      </c>
      <c r="E54" s="67">
        <f>TD4!$W$26</f>
        <v>8237</v>
      </c>
      <c r="F54" s="67">
        <f>20-COUNTBLANK(TD4!$S$6:$S$25)</f>
        <v>18</v>
      </c>
      <c r="G54" s="67">
        <f>TD4!$W$4</f>
        <v>1</v>
      </c>
      <c r="H54" s="67">
        <f>TD4!$U$26</f>
        <v>12</v>
      </c>
      <c r="I54" s="67">
        <f>TD4!$V$26</f>
        <v>1</v>
      </c>
      <c r="J54" s="103">
        <f t="shared" si="3"/>
        <v>0.7222222222222222</v>
      </c>
      <c r="K54" s="103">
        <f t="shared" si="4"/>
        <v>17.525531914893616</v>
      </c>
      <c r="L54" s="104">
        <f t="shared" si="5"/>
        <v>18.525531914893616</v>
      </c>
    </row>
    <row r="55" spans="1:12" ht="12.75">
      <c r="A55" s="63"/>
      <c r="B55" s="72" t="s">
        <v>70</v>
      </c>
      <c r="C55" s="66" t="str">
        <f>TD4!$C$28</f>
        <v>-</v>
      </c>
      <c r="D55" s="66">
        <f>TD4!$C$50</f>
        <v>0</v>
      </c>
      <c r="E55" s="67">
        <f>TD4!$G$50</f>
        <v>0</v>
      </c>
      <c r="F55" s="67">
        <f>20-COUNTBLANK(TD4!$C$30:$C$49)</f>
        <v>0</v>
      </c>
      <c r="G55" s="67">
        <f>TD4!$G$28</f>
        <v>0</v>
      </c>
      <c r="H55" s="67">
        <f>TD4!$E$50</f>
        <v>0</v>
      </c>
      <c r="I55" s="67">
        <f>TD4!$F$50</f>
        <v>0</v>
      </c>
      <c r="J55" s="103">
        <f t="shared" si="3"/>
        <v>0</v>
      </c>
      <c r="K55" s="103">
        <f t="shared" si="4"/>
        <v>0</v>
      </c>
      <c r="L55" s="104">
        <f t="shared" si="5"/>
        <v>0</v>
      </c>
    </row>
    <row r="56" spans="1:12" ht="12.75">
      <c r="A56" s="63"/>
      <c r="B56" s="72" t="s">
        <v>71</v>
      </c>
      <c r="C56" s="66" t="str">
        <f>TD4!$K$28</f>
        <v>-</v>
      </c>
      <c r="D56" s="66">
        <f>TD4!$K$50</f>
        <v>0</v>
      </c>
      <c r="E56" s="67">
        <f>TD4!$O$50</f>
        <v>0</v>
      </c>
      <c r="F56" s="67">
        <f>20-COUNTBLANK(TD4!$K$30:$K$49)</f>
        <v>0</v>
      </c>
      <c r="G56" s="67">
        <f>TD4!$O$28</f>
        <v>0</v>
      </c>
      <c r="H56" s="67">
        <f>TD4!$M$50</f>
        <v>0</v>
      </c>
      <c r="I56" s="67">
        <f>TD4!$N$50</f>
        <v>0</v>
      </c>
      <c r="J56" s="103">
        <f t="shared" si="3"/>
        <v>0</v>
      </c>
      <c r="K56" s="103">
        <f t="shared" si="4"/>
        <v>0</v>
      </c>
      <c r="L56" s="104">
        <f t="shared" si="5"/>
        <v>0</v>
      </c>
    </row>
    <row r="57" spans="1:12" ht="13.5" thickBot="1">
      <c r="A57" s="3"/>
      <c r="B57" s="73" t="s">
        <v>72</v>
      </c>
      <c r="C57" s="68" t="str">
        <f>TD4!$S$28</f>
        <v>-</v>
      </c>
      <c r="D57" s="68">
        <f>TD4!$S$50</f>
        <v>0</v>
      </c>
      <c r="E57" s="69">
        <f>TD4!$W$50</f>
        <v>0</v>
      </c>
      <c r="F57" s="69">
        <f>20-COUNTBLANK(TD4!$S$30:$S$49)</f>
        <v>0</v>
      </c>
      <c r="G57" s="69">
        <f>TD4!$W$28</f>
        <v>0</v>
      </c>
      <c r="H57" s="69">
        <f>TD4!$U$50</f>
        <v>0</v>
      </c>
      <c r="I57" s="69">
        <f>TD4!$V$50</f>
        <v>0</v>
      </c>
      <c r="J57" s="105">
        <f t="shared" si="3"/>
        <v>0</v>
      </c>
      <c r="K57" s="105">
        <f t="shared" si="4"/>
        <v>0</v>
      </c>
      <c r="L57" s="106">
        <f t="shared" si="5"/>
        <v>0</v>
      </c>
    </row>
    <row r="58" spans="1:12" ht="12.75">
      <c r="A58" s="8" t="str">
        <f>TYHI!$G$1</f>
        <v>-</v>
      </c>
      <c r="B58" s="70" t="s">
        <v>59</v>
      </c>
      <c r="C58" s="64" t="str">
        <f>TYHI!$C$4</f>
        <v>-</v>
      </c>
      <c r="D58" s="64">
        <f>TYHI!$C$26</f>
        <v>0</v>
      </c>
      <c r="E58" s="65">
        <f>TYHI!$G$26</f>
        <v>0</v>
      </c>
      <c r="F58" s="65">
        <f>20-COUNTBLANK(TYHI!$C$6:$C$25)</f>
        <v>0</v>
      </c>
      <c r="G58" s="65">
        <f>TYHI!$G$4</f>
        <v>0</v>
      </c>
      <c r="H58" s="65">
        <f>TYHI!$E$26</f>
        <v>0</v>
      </c>
      <c r="I58" s="65">
        <f>TYHI!$F$26</f>
        <v>0</v>
      </c>
      <c r="J58" s="101">
        <f t="shared" si="3"/>
        <v>0</v>
      </c>
      <c r="K58" s="101">
        <f t="shared" si="4"/>
        <v>0</v>
      </c>
      <c r="L58" s="102">
        <f t="shared" si="5"/>
        <v>0</v>
      </c>
    </row>
    <row r="59" spans="1:12" ht="12.75">
      <c r="A59" s="63"/>
      <c r="B59" s="71" t="s">
        <v>68</v>
      </c>
      <c r="C59" s="66" t="str">
        <f>TYHI!$K$4</f>
        <v>-</v>
      </c>
      <c r="D59" s="66">
        <f>TYHI!$K$26</f>
        <v>0</v>
      </c>
      <c r="E59" s="67">
        <f>TYHI!$O$26</f>
        <v>0</v>
      </c>
      <c r="F59" s="67">
        <f>20-COUNTBLANK(TYHI!$K$6:$K$25)</f>
        <v>0</v>
      </c>
      <c r="G59" s="67">
        <f>TYHI!$O$4</f>
        <v>0</v>
      </c>
      <c r="H59" s="67">
        <f>TYHI!$M$26</f>
        <v>0</v>
      </c>
      <c r="I59" s="67">
        <f>TYHI!$N$26</f>
        <v>0</v>
      </c>
      <c r="J59" s="103">
        <f t="shared" si="3"/>
        <v>0</v>
      </c>
      <c r="K59" s="103">
        <f t="shared" si="4"/>
        <v>0</v>
      </c>
      <c r="L59" s="104">
        <f t="shared" si="5"/>
        <v>0</v>
      </c>
    </row>
    <row r="60" spans="1:12" ht="12.75">
      <c r="A60" s="63"/>
      <c r="B60" s="71" t="s">
        <v>69</v>
      </c>
      <c r="C60" s="66" t="str">
        <f>TYHI!$S$4</f>
        <v>-</v>
      </c>
      <c r="D60" s="66">
        <f>TYHI!$S$26</f>
        <v>0</v>
      </c>
      <c r="E60" s="67">
        <f>TYHI!$W$26</f>
        <v>0</v>
      </c>
      <c r="F60" s="67">
        <f>20-COUNTBLANK(TYHI!$S$6:$S$25)</f>
        <v>0</v>
      </c>
      <c r="G60" s="67">
        <f>TYHI!$W$4</f>
        <v>0</v>
      </c>
      <c r="H60" s="67">
        <f>TYHI!$U$26</f>
        <v>0</v>
      </c>
      <c r="I60" s="67">
        <f>TYHI!$V$26</f>
        <v>0</v>
      </c>
      <c r="J60" s="103">
        <f t="shared" si="3"/>
        <v>0</v>
      </c>
      <c r="K60" s="103">
        <f t="shared" si="4"/>
        <v>0</v>
      </c>
      <c r="L60" s="104">
        <f t="shared" si="5"/>
        <v>0</v>
      </c>
    </row>
    <row r="61" spans="1:12" ht="12.75">
      <c r="A61" s="63"/>
      <c r="B61" s="72" t="s">
        <v>70</v>
      </c>
      <c r="C61" s="66" t="str">
        <f>TYHI!$C$28</f>
        <v>-</v>
      </c>
      <c r="D61" s="66">
        <f>TYHI!$C$50</f>
        <v>0</v>
      </c>
      <c r="E61" s="67">
        <f>TYHI!$G$50</f>
        <v>0</v>
      </c>
      <c r="F61" s="67">
        <f>20-COUNTBLANK(TYHI!$C$30:$C$49)</f>
        <v>0</v>
      </c>
      <c r="G61" s="67">
        <f>TYHI!$G$28</f>
        <v>0</v>
      </c>
      <c r="H61" s="67">
        <f>TYHI!$E$50</f>
        <v>0</v>
      </c>
      <c r="I61" s="67">
        <f>TYHI!$F$50</f>
        <v>0</v>
      </c>
      <c r="J61" s="103">
        <f t="shared" si="3"/>
        <v>0</v>
      </c>
      <c r="K61" s="103">
        <f t="shared" si="4"/>
        <v>0</v>
      </c>
      <c r="L61" s="104">
        <f t="shared" si="5"/>
        <v>0</v>
      </c>
    </row>
    <row r="62" spans="1:12" ht="12.75">
      <c r="A62" s="63"/>
      <c r="B62" s="72" t="s">
        <v>71</v>
      </c>
      <c r="C62" s="66" t="str">
        <f>TYHI!$K$28</f>
        <v>-</v>
      </c>
      <c r="D62" s="66">
        <f>TYHI!$K$50</f>
        <v>0</v>
      </c>
      <c r="E62" s="67">
        <f>TYHI!$O$50</f>
        <v>0</v>
      </c>
      <c r="F62" s="67">
        <f>20-COUNTBLANK(TYHI!$K$30:$K$49)</f>
        <v>0</v>
      </c>
      <c r="G62" s="67">
        <f>TYHI!$O$28</f>
        <v>0</v>
      </c>
      <c r="H62" s="67">
        <f>TYHI!$M$50</f>
        <v>0</v>
      </c>
      <c r="I62" s="67">
        <f>TYHI!$N$50</f>
        <v>0</v>
      </c>
      <c r="J62" s="103">
        <f t="shared" si="3"/>
        <v>0</v>
      </c>
      <c r="K62" s="103">
        <f t="shared" si="4"/>
        <v>0</v>
      </c>
      <c r="L62" s="104">
        <f t="shared" si="5"/>
        <v>0</v>
      </c>
    </row>
    <row r="63" spans="1:12" ht="13.5" thickBot="1">
      <c r="A63" s="3"/>
      <c r="B63" s="73" t="s">
        <v>72</v>
      </c>
      <c r="C63" s="68" t="str">
        <f>TYHI!$S$28</f>
        <v>-</v>
      </c>
      <c r="D63" s="68">
        <f>TYHI!$S$50</f>
        <v>0</v>
      </c>
      <c r="E63" s="69">
        <f>TYHI!$W$50</f>
        <v>0</v>
      </c>
      <c r="F63" s="69">
        <f>20-COUNTBLANK(TYHI!$S$30:$S$49)</f>
        <v>0</v>
      </c>
      <c r="G63" s="69">
        <f>TYHI!$W$28</f>
        <v>0</v>
      </c>
      <c r="H63" s="69">
        <f>TYHI!$U$50</f>
        <v>0</v>
      </c>
      <c r="I63" s="69">
        <f>TYHI!$V$50</f>
        <v>0</v>
      </c>
      <c r="J63" s="105">
        <f t="shared" si="3"/>
        <v>0</v>
      </c>
      <c r="K63" s="105">
        <f t="shared" si="4"/>
        <v>0</v>
      </c>
      <c r="L63" s="106">
        <f t="shared" si="5"/>
        <v>0</v>
      </c>
    </row>
    <row r="64" ht="13.5" thickBot="1"/>
    <row r="65" spans="1:12" ht="16.5" thickBot="1">
      <c r="A65" s="62" t="s">
        <v>92</v>
      </c>
      <c r="B65" s="6"/>
      <c r="C65" s="6"/>
      <c r="D65" s="6"/>
      <c r="E65" s="6"/>
      <c r="F65" s="6"/>
      <c r="G65" s="6"/>
      <c r="H65" s="6"/>
      <c r="I65" s="81" t="str">
        <f>I1</f>
        <v>6.voor</v>
      </c>
      <c r="J65" s="78"/>
      <c r="K65" s="82" t="str">
        <f>K1</f>
        <v>Märts</v>
      </c>
      <c r="L65" s="83">
        <f>L1</f>
        <v>2010</v>
      </c>
    </row>
    <row r="66" ht="5.25" customHeight="1" thickBot="1"/>
    <row r="67" spans="1:12" ht="13.5" thickBot="1">
      <c r="A67" s="55"/>
      <c r="B67" s="56"/>
      <c r="C67" s="84" t="s">
        <v>60</v>
      </c>
      <c r="D67" s="85"/>
      <c r="E67" s="58" t="s">
        <v>64</v>
      </c>
      <c r="F67" s="58" t="s">
        <v>79</v>
      </c>
      <c r="G67" s="58" t="s">
        <v>78</v>
      </c>
      <c r="H67" s="58" t="s">
        <v>77</v>
      </c>
      <c r="I67" s="58" t="s">
        <v>76</v>
      </c>
      <c r="J67" s="58" t="s">
        <v>75</v>
      </c>
      <c r="K67" s="58" t="s">
        <v>74</v>
      </c>
      <c r="L67" s="60" t="s">
        <v>73</v>
      </c>
    </row>
    <row r="68" spans="1:12" ht="12.75">
      <c r="A68" s="86">
        <v>1</v>
      </c>
      <c r="B68" s="87"/>
      <c r="C68" s="87" t="str">
        <f>'HD1'!$D$1</f>
        <v>Härjasilm Darts 1</v>
      </c>
      <c r="D68" s="64"/>
      <c r="E68" s="64">
        <f>'HD1'!$L$2</f>
        <v>2</v>
      </c>
      <c r="F68" s="64">
        <f>'HD1'!$M$2</f>
        <v>0</v>
      </c>
      <c r="G68" s="64">
        <f>'HD1'!$N$2</f>
        <v>0</v>
      </c>
      <c r="H68" s="64">
        <f>'HD1'!$O$2</f>
        <v>0</v>
      </c>
      <c r="I68" s="65">
        <f>'HD1'!$G$4+'HD1'!$O$4+'HD1'!$W$4+'HD1'!$G$28+'HD1'!$O$28+'HD1'!$W$28</f>
        <v>8</v>
      </c>
      <c r="J68" s="65">
        <f>12-I68</f>
        <v>4</v>
      </c>
      <c r="K68" s="65">
        <f>3*E68+2*F68+G68</f>
        <v>6</v>
      </c>
      <c r="L68" s="10">
        <f>I68+K68</f>
        <v>14</v>
      </c>
    </row>
    <row r="69" spans="1:12" ht="12.75">
      <c r="A69" s="88">
        <v>2</v>
      </c>
      <c r="B69" s="89"/>
      <c r="C69" s="89" t="str">
        <f>'HD2'!$D$1</f>
        <v>Härjasilm Darts 2</v>
      </c>
      <c r="D69" s="66"/>
      <c r="E69" s="66">
        <f>'HD2'!$L$2</f>
        <v>0</v>
      </c>
      <c r="F69" s="67">
        <f>'HD2'!$M$2</f>
        <v>0</v>
      </c>
      <c r="G69" s="67">
        <f>'HD2'!$N$2</f>
        <v>0</v>
      </c>
      <c r="H69" s="67">
        <f>'HD2'!$O$2</f>
        <v>2</v>
      </c>
      <c r="I69" s="67">
        <f>'HD2'!$G$4+'HD2'!$O$4+'HD2'!$W$4+'HD2'!$G$28+'HD2'!$O$28+'HD2'!$W$28</f>
        <v>4</v>
      </c>
      <c r="J69" s="67">
        <f aca="true" t="shared" si="6" ref="J69:J77">12-I69</f>
        <v>8</v>
      </c>
      <c r="K69" s="67">
        <f aca="true" t="shared" si="7" ref="K69:K77">3*E69+2*F69+G69</f>
        <v>0</v>
      </c>
      <c r="L69" s="11">
        <f aca="true" t="shared" si="8" ref="L69:L77">I69+K69</f>
        <v>4</v>
      </c>
    </row>
    <row r="70" spans="1:12" ht="12.75">
      <c r="A70" s="88">
        <v>3</v>
      </c>
      <c r="B70" s="89"/>
      <c r="C70" s="89" t="str">
        <f>NNL!$D$1</f>
        <v>Neoonnool</v>
      </c>
      <c r="D70" s="66"/>
      <c r="E70" s="66">
        <f>NNL!$L$2</f>
        <v>1</v>
      </c>
      <c r="F70" s="67">
        <f>NNL!$M$2</f>
        <v>1</v>
      </c>
      <c r="G70" s="67">
        <f>NNL!$N$2</f>
        <v>0</v>
      </c>
      <c r="H70" s="67">
        <f>NNL!$O$2</f>
        <v>0</v>
      </c>
      <c r="I70" s="67">
        <f>NNL!$G$4+NNL!$O$4+NNL!$W$4+NNL!$G$28+NNL!$O$28+NNL!$W$28</f>
        <v>7</v>
      </c>
      <c r="J70" s="67">
        <f t="shared" si="6"/>
        <v>5</v>
      </c>
      <c r="K70" s="67">
        <f t="shared" si="7"/>
        <v>5</v>
      </c>
      <c r="L70" s="11">
        <f t="shared" si="8"/>
        <v>12</v>
      </c>
    </row>
    <row r="71" spans="1:12" ht="12.75">
      <c r="A71" s="88">
        <v>4</v>
      </c>
      <c r="B71" s="89"/>
      <c r="C71" s="89" t="str">
        <f>PRN!$D$1</f>
        <v>Pärnu</v>
      </c>
      <c r="D71" s="66"/>
      <c r="E71" s="66">
        <f>PRN!$L$2</f>
        <v>1</v>
      </c>
      <c r="F71" s="67">
        <f>PRN!$M$2</f>
        <v>0</v>
      </c>
      <c r="G71" s="67">
        <f>PRN!$N$2</f>
        <v>1</v>
      </c>
      <c r="H71" s="67">
        <f>PRN!$O$2</f>
        <v>0</v>
      </c>
      <c r="I71" s="67">
        <f>PRN!$G$4+PRN!$O$4+PRN!$W$4+PRN!$G$28+PRN!$O$28+PRN!$W$28</f>
        <v>7</v>
      </c>
      <c r="J71" s="67">
        <f t="shared" si="6"/>
        <v>5</v>
      </c>
      <c r="K71" s="67">
        <f t="shared" si="7"/>
        <v>4</v>
      </c>
      <c r="L71" s="11">
        <f t="shared" si="8"/>
        <v>11</v>
      </c>
    </row>
    <row r="72" spans="1:12" ht="12.75">
      <c r="A72" s="88">
        <v>5</v>
      </c>
      <c r="B72" s="89"/>
      <c r="C72" s="89" t="str">
        <f>TD1!$D$1</f>
        <v>Tallinn Darts 1</v>
      </c>
      <c r="D72" s="66"/>
      <c r="E72" s="66">
        <f>TD1!$L$2</f>
        <v>0</v>
      </c>
      <c r="F72" s="67">
        <f>TD1!$M$2</f>
        <v>0</v>
      </c>
      <c r="G72" s="67">
        <f>TD1!$N$2</f>
        <v>0</v>
      </c>
      <c r="H72" s="67">
        <f>TD1!$O$2</f>
        <v>2</v>
      </c>
      <c r="I72" s="67">
        <f>TD1!$G$4+TD1!$O$4+TD1!$W$4+TD1!$G$28+TD1!$O$28+TD1!$W$28</f>
        <v>4</v>
      </c>
      <c r="J72" s="67">
        <f t="shared" si="6"/>
        <v>8</v>
      </c>
      <c r="K72" s="67">
        <f t="shared" si="7"/>
        <v>0</v>
      </c>
      <c r="L72" s="11">
        <f t="shared" si="8"/>
        <v>4</v>
      </c>
    </row>
    <row r="73" spans="1:12" ht="12.75">
      <c r="A73" s="88">
        <v>6</v>
      </c>
      <c r="B73" s="89"/>
      <c r="C73" s="89" t="str">
        <f>TD2!$D$1</f>
        <v>Tallinn Darts 2</v>
      </c>
      <c r="D73" s="66"/>
      <c r="E73" s="66">
        <f>TD2!$L$2</f>
        <v>1</v>
      </c>
      <c r="F73" s="67">
        <f>TD2!$M$2</f>
        <v>0</v>
      </c>
      <c r="G73" s="67">
        <f>TD2!$N$2</f>
        <v>0</v>
      </c>
      <c r="H73" s="67">
        <f>TD2!$O$2</f>
        <v>1</v>
      </c>
      <c r="I73" s="67">
        <f>TD2!$G$4+TD2!$O$4+TD2!$W$4+TD2!$G$28+TD2!$O$28+TD2!$W$28</f>
        <v>5</v>
      </c>
      <c r="J73" s="67">
        <f t="shared" si="6"/>
        <v>7</v>
      </c>
      <c r="K73" s="67">
        <f t="shared" si="7"/>
        <v>3</v>
      </c>
      <c r="L73" s="11">
        <f t="shared" si="8"/>
        <v>8</v>
      </c>
    </row>
    <row r="74" spans="1:12" ht="12.75">
      <c r="A74" s="88">
        <v>7</v>
      </c>
      <c r="B74" s="89"/>
      <c r="C74" s="89" t="str">
        <f>TD3!$D$1</f>
        <v>Tallinn Darts 3</v>
      </c>
      <c r="D74" s="66"/>
      <c r="E74" s="66">
        <f>TD3!$L$2</f>
        <v>0</v>
      </c>
      <c r="F74" s="67">
        <f>TD3!$M$2</f>
        <v>0</v>
      </c>
      <c r="G74" s="67">
        <f>TD3!$N$2</f>
        <v>0</v>
      </c>
      <c r="H74" s="67">
        <f>TD3!$O$2</f>
        <v>2</v>
      </c>
      <c r="I74" s="67">
        <f>TD3!$G$4+TD3!$O$4+TD3!$W$4+TD3!$G$28+TD3!$O$28+TD3!$W$28</f>
        <v>4</v>
      </c>
      <c r="J74" s="67">
        <f t="shared" si="6"/>
        <v>8</v>
      </c>
      <c r="K74" s="67">
        <f t="shared" si="7"/>
        <v>0</v>
      </c>
      <c r="L74" s="11">
        <f t="shared" si="8"/>
        <v>4</v>
      </c>
    </row>
    <row r="75" spans="1:12" ht="12.75">
      <c r="A75" s="88">
        <v>8</v>
      </c>
      <c r="B75" s="89"/>
      <c r="C75" s="89" t="str">
        <f>TR1!$D$1</f>
        <v>Türi 1</v>
      </c>
      <c r="D75" s="66"/>
      <c r="E75" s="66">
        <f>TR1!$L$2</f>
        <v>2</v>
      </c>
      <c r="F75" s="67">
        <f>TR1!$M$2</f>
        <v>0</v>
      </c>
      <c r="G75" s="67">
        <f>TR1!$N$2</f>
        <v>0</v>
      </c>
      <c r="H75" s="67">
        <f>TR1!$O$2</f>
        <v>0</v>
      </c>
      <c r="I75" s="67">
        <f>TR1!$G$4+TR1!$O$4+TR1!$W$4+TR1!$G$28+TR1!$O$28+TR1!$W$28</f>
        <v>9</v>
      </c>
      <c r="J75" s="67">
        <f t="shared" si="6"/>
        <v>3</v>
      </c>
      <c r="K75" s="67">
        <f t="shared" si="7"/>
        <v>6</v>
      </c>
      <c r="L75" s="11">
        <f t="shared" si="8"/>
        <v>15</v>
      </c>
    </row>
    <row r="76" spans="1:12" ht="12.75">
      <c r="A76" s="88">
        <v>9</v>
      </c>
      <c r="B76" s="89"/>
      <c r="C76" s="89" t="str">
        <f>TD4!$D$1</f>
        <v>Tallinn Darts 4</v>
      </c>
      <c r="D76" s="66"/>
      <c r="E76" s="66">
        <f>TD4!$L$2</f>
        <v>1</v>
      </c>
      <c r="F76" s="67">
        <f>TD4!$M$2</f>
        <v>0</v>
      </c>
      <c r="G76" s="67">
        <f>TD4!$N$2</f>
        <v>0</v>
      </c>
      <c r="H76" s="67">
        <f>TD4!$O$2</f>
        <v>1</v>
      </c>
      <c r="I76" s="67">
        <f>TD4!$G$4+TD4!$O$4+TD4!$W$4+TD4!$G$28+TD4!$O$28+TD4!$W$28</f>
        <v>6</v>
      </c>
      <c r="J76" s="67">
        <f t="shared" si="6"/>
        <v>6</v>
      </c>
      <c r="K76" s="67">
        <f t="shared" si="7"/>
        <v>3</v>
      </c>
      <c r="L76" s="11">
        <f t="shared" si="8"/>
        <v>9</v>
      </c>
    </row>
    <row r="77" spans="1:12" ht="12.75">
      <c r="A77" s="88">
        <v>10</v>
      </c>
      <c r="B77" s="89"/>
      <c r="C77" s="89" t="str">
        <f>TYHI!$D$1</f>
        <v>-</v>
      </c>
      <c r="D77" s="66"/>
      <c r="E77" s="66">
        <f>TYHI!$L$2</f>
        <v>0</v>
      </c>
      <c r="F77" s="67">
        <f>TYHI!$M$2</f>
        <v>0</v>
      </c>
      <c r="G77" s="67">
        <f>TYHI!$N$2</f>
        <v>0</v>
      </c>
      <c r="H77" s="67">
        <f>TYHI!$O$2</f>
        <v>2</v>
      </c>
      <c r="I77" s="67">
        <f>TYHI!$G$4+TYHI!$O$4+TYHI!$W$4+TYHI!$G$28+TYHI!$O$28+TYHI!$W$28</f>
        <v>0</v>
      </c>
      <c r="J77" s="67">
        <f t="shared" si="6"/>
        <v>12</v>
      </c>
      <c r="K77" s="67">
        <f t="shared" si="7"/>
        <v>0</v>
      </c>
      <c r="L77" s="11">
        <f t="shared" si="8"/>
        <v>0</v>
      </c>
    </row>
    <row r="78" spans="1:12" ht="12.75">
      <c r="A78" s="88"/>
      <c r="B78" s="89"/>
      <c r="C78" s="89"/>
      <c r="D78" s="66"/>
      <c r="E78" s="66"/>
      <c r="F78" s="67"/>
      <c r="G78" s="67"/>
      <c r="H78" s="67"/>
      <c r="I78" s="67"/>
      <c r="J78" s="67"/>
      <c r="K78" s="67"/>
      <c r="L78" s="11"/>
    </row>
  </sheetData>
  <sheetProtection sheet="1" objects="1" scenarios="1"/>
  <conditionalFormatting sqref="D4:L63 E68:L7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3</v>
      </c>
      <c r="E1" s="1"/>
      <c r="F1" s="1"/>
      <c r="G1" s="2" t="s">
        <v>11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5">
        <v>1001</v>
      </c>
      <c r="T1" s="113" t="s">
        <v>24</v>
      </c>
      <c r="U1" s="114"/>
      <c r="V1" s="113" t="s">
        <v>25</v>
      </c>
      <c r="W1" s="114"/>
    </row>
    <row r="2" spans="1:23" ht="13.5" thickBot="1">
      <c r="A2" s="3"/>
      <c r="B2" s="29" t="s">
        <v>1</v>
      </c>
      <c r="C2" s="9"/>
      <c r="D2" s="9" t="s">
        <v>2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2</v>
      </c>
      <c r="M2" s="46">
        <f>COUNTA(T2,V2)</f>
        <v>0</v>
      </c>
      <c r="N2" s="46">
        <f>COUNTA(U2,W2)</f>
        <v>0</v>
      </c>
      <c r="O2" s="47">
        <f>IF((A6+A11+I6+I11+Q6+Q11+A30+A35+I30+I35+Q30+Q35)&lt;3,1,0)+IF((A16+A21+I16+I21+Q16+Q21+A40+A45+I40+I45+Q40+Q45)&lt;3,1,0)</f>
        <v>0</v>
      </c>
      <c r="P2" s="3"/>
      <c r="Q2" s="30"/>
      <c r="R2" s="30"/>
      <c r="S2" s="116"/>
      <c r="T2" s="43"/>
      <c r="U2" s="42"/>
      <c r="V2" s="43"/>
      <c r="W2" s="42"/>
    </row>
    <row r="3" ht="4.5" customHeight="1" thickBot="1"/>
    <row r="4" spans="1:23" ht="13.5" thickBot="1">
      <c r="A4" s="5" t="s">
        <v>4</v>
      </c>
      <c r="B4" s="6"/>
      <c r="C4" s="6" t="s">
        <v>2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4</v>
      </c>
      <c r="I4" s="5" t="s">
        <v>4</v>
      </c>
      <c r="J4" s="6"/>
      <c r="K4" s="6" t="s">
        <v>28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0</v>
      </c>
      <c r="Q4" s="5" t="s">
        <v>4</v>
      </c>
      <c r="R4" s="6"/>
      <c r="S4" s="6" t="s">
        <v>29</v>
      </c>
      <c r="T4" s="6"/>
      <c r="U4" s="7"/>
      <c r="V4" s="13" t="s">
        <v>13</v>
      </c>
      <c r="W4" s="39">
        <f>IF(COUNTIF(W6:W10,"=501")&gt;2,1,0)+IF(COUNTIF(W11:W15,"=501")&gt;2,1,0)+IF(COUNTIF(W16:W20,"=501")&gt;2,1,0)+IF(COUNTIF(W21:W25,"=501")&gt;2,1,0)</f>
        <v>4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1</v>
      </c>
      <c r="B6" s="35">
        <v>1</v>
      </c>
      <c r="C6" s="19">
        <v>24</v>
      </c>
      <c r="D6" s="20">
        <v>108</v>
      </c>
      <c r="E6" s="20"/>
      <c r="F6" s="20"/>
      <c r="G6" s="10">
        <f aca="true" t="shared" si="0" ref="G6:G25">IF(C6=0,0,501-D6)</f>
        <v>393</v>
      </c>
      <c r="I6" s="38">
        <f>IF(COUNTIF(O6:O10,"=501")&gt;2,1,0)</f>
        <v>0</v>
      </c>
      <c r="J6" s="35">
        <v>1</v>
      </c>
      <c r="K6" s="19">
        <v>30</v>
      </c>
      <c r="L6" s="20">
        <v>15</v>
      </c>
      <c r="M6" s="20">
        <v>1</v>
      </c>
      <c r="N6" s="20"/>
      <c r="O6" s="10">
        <f aca="true" t="shared" si="1" ref="O6:O25">IF(K6=0,0,501-L6)</f>
        <v>486</v>
      </c>
      <c r="Q6" s="38">
        <f>IF(COUNTIF(W6:W10,"=501")&gt;2,1,0)</f>
        <v>1</v>
      </c>
      <c r="R6" s="35">
        <v>1</v>
      </c>
      <c r="S6" s="19">
        <v>24</v>
      </c>
      <c r="T6" s="20"/>
      <c r="U6" s="20">
        <v>1</v>
      </c>
      <c r="V6" s="20"/>
      <c r="W6" s="10">
        <f aca="true" t="shared" si="2" ref="W6:W25">IF(S6=0,0,501-T6)</f>
        <v>501</v>
      </c>
    </row>
    <row r="7" spans="1:23" ht="12.75">
      <c r="A7" s="111" t="s">
        <v>14</v>
      </c>
      <c r="B7" s="36">
        <v>2</v>
      </c>
      <c r="C7" s="21">
        <v>30</v>
      </c>
      <c r="D7" s="22"/>
      <c r="E7" s="22"/>
      <c r="F7" s="22"/>
      <c r="G7" s="11">
        <f t="shared" si="0"/>
        <v>501</v>
      </c>
      <c r="I7" s="111" t="s">
        <v>14</v>
      </c>
      <c r="J7" s="36">
        <v>2</v>
      </c>
      <c r="K7" s="21">
        <v>4</v>
      </c>
      <c r="L7" s="22">
        <v>18</v>
      </c>
      <c r="M7" s="22"/>
      <c r="N7" s="22"/>
      <c r="O7" s="11">
        <f t="shared" si="1"/>
        <v>483</v>
      </c>
      <c r="Q7" s="111" t="s">
        <v>14</v>
      </c>
      <c r="R7" s="36">
        <v>2</v>
      </c>
      <c r="S7" s="21">
        <v>30</v>
      </c>
      <c r="T7" s="22">
        <v>34</v>
      </c>
      <c r="U7" s="22"/>
      <c r="V7" s="22"/>
      <c r="W7" s="11">
        <f t="shared" si="2"/>
        <v>467</v>
      </c>
    </row>
    <row r="8" spans="1:23" ht="12.75">
      <c r="A8" s="111"/>
      <c r="B8" s="36">
        <v>3</v>
      </c>
      <c r="C8" s="21">
        <v>23</v>
      </c>
      <c r="D8" s="22"/>
      <c r="E8" s="22">
        <v>1</v>
      </c>
      <c r="F8" s="22"/>
      <c r="G8" s="11">
        <f t="shared" si="0"/>
        <v>501</v>
      </c>
      <c r="I8" s="111"/>
      <c r="J8" s="36">
        <v>3</v>
      </c>
      <c r="K8" s="21">
        <v>27</v>
      </c>
      <c r="L8" s="22">
        <v>93</v>
      </c>
      <c r="M8" s="22">
        <v>1</v>
      </c>
      <c r="N8" s="22"/>
      <c r="O8" s="11">
        <f t="shared" si="1"/>
        <v>408</v>
      </c>
      <c r="Q8" s="111"/>
      <c r="R8" s="36">
        <v>3</v>
      </c>
      <c r="S8" s="21">
        <v>27</v>
      </c>
      <c r="T8" s="22"/>
      <c r="U8" s="22">
        <v>1</v>
      </c>
      <c r="V8" s="22"/>
      <c r="W8" s="11">
        <f t="shared" si="2"/>
        <v>501</v>
      </c>
    </row>
    <row r="9" spans="1:23" ht="12.75">
      <c r="A9" s="111"/>
      <c r="B9" s="36">
        <v>4</v>
      </c>
      <c r="C9" s="21">
        <v>21</v>
      </c>
      <c r="D9" s="22"/>
      <c r="E9" s="22">
        <v>1</v>
      </c>
      <c r="F9" s="22"/>
      <c r="G9" s="11">
        <f t="shared" si="0"/>
        <v>501</v>
      </c>
      <c r="I9" s="111"/>
      <c r="J9" s="36">
        <v>4</v>
      </c>
      <c r="K9" s="21"/>
      <c r="L9" s="22"/>
      <c r="M9" s="22"/>
      <c r="N9" s="22"/>
      <c r="O9" s="11">
        <f t="shared" si="1"/>
        <v>0</v>
      </c>
      <c r="Q9" s="111"/>
      <c r="R9" s="36">
        <v>4</v>
      </c>
      <c r="S9" s="21">
        <v>24</v>
      </c>
      <c r="T9" s="22">
        <v>80</v>
      </c>
      <c r="U9" s="22">
        <v>1</v>
      </c>
      <c r="V9" s="22"/>
      <c r="W9" s="11">
        <f t="shared" si="2"/>
        <v>421</v>
      </c>
    </row>
    <row r="10" spans="1:23" ht="13.5" thickBot="1">
      <c r="A10" s="112"/>
      <c r="B10" s="4">
        <v>5</v>
      </c>
      <c r="C10" s="23"/>
      <c r="D10" s="24"/>
      <c r="E10" s="24"/>
      <c r="F10" s="24"/>
      <c r="G10" s="12">
        <f t="shared" si="0"/>
        <v>0</v>
      </c>
      <c r="I10" s="112"/>
      <c r="J10" s="4">
        <v>5</v>
      </c>
      <c r="K10" s="23"/>
      <c r="L10" s="24"/>
      <c r="M10" s="24"/>
      <c r="N10" s="24"/>
      <c r="O10" s="12">
        <f t="shared" si="1"/>
        <v>0</v>
      </c>
      <c r="Q10" s="112"/>
      <c r="R10" s="4">
        <v>5</v>
      </c>
      <c r="S10" s="23">
        <v>32</v>
      </c>
      <c r="T10" s="24"/>
      <c r="U10" s="24"/>
      <c r="V10" s="24"/>
      <c r="W10" s="12">
        <f t="shared" si="2"/>
        <v>501</v>
      </c>
    </row>
    <row r="11" spans="1:23" ht="12.75" customHeight="1">
      <c r="A11" s="38">
        <f>IF(COUNTIF(G11:G15,"=501")&gt;2,1,0)</f>
        <v>1</v>
      </c>
      <c r="B11" s="35">
        <v>1</v>
      </c>
      <c r="C11" s="19">
        <v>19</v>
      </c>
      <c r="D11" s="20"/>
      <c r="E11" s="20">
        <v>3</v>
      </c>
      <c r="F11" s="20"/>
      <c r="G11" s="10">
        <f t="shared" si="0"/>
        <v>501</v>
      </c>
      <c r="I11" s="38">
        <f>IF(COUNTIF(O11:O15,"=501")&gt;2,1,0)</f>
        <v>0</v>
      </c>
      <c r="J11" s="35">
        <v>1</v>
      </c>
      <c r="K11" s="19">
        <v>24</v>
      </c>
      <c r="L11" s="20">
        <v>20</v>
      </c>
      <c r="M11" s="20"/>
      <c r="N11" s="20"/>
      <c r="O11" s="10">
        <f t="shared" si="1"/>
        <v>481</v>
      </c>
      <c r="Q11" s="38">
        <f>IF(COUNTIF(W11:W15,"=501")&gt;2,1,0)</f>
        <v>1</v>
      </c>
      <c r="R11" s="35">
        <v>1</v>
      </c>
      <c r="S11" s="19">
        <v>20</v>
      </c>
      <c r="T11" s="20"/>
      <c r="U11" s="20">
        <v>1</v>
      </c>
      <c r="V11" s="20"/>
      <c r="W11" s="10">
        <f t="shared" si="2"/>
        <v>501</v>
      </c>
    </row>
    <row r="12" spans="1:23" ht="12.75">
      <c r="A12" s="111" t="s">
        <v>15</v>
      </c>
      <c r="B12" s="36">
        <v>2</v>
      </c>
      <c r="C12" s="21">
        <v>21</v>
      </c>
      <c r="D12" s="22">
        <v>94</v>
      </c>
      <c r="E12" s="22"/>
      <c r="F12" s="22"/>
      <c r="G12" s="11">
        <f t="shared" si="0"/>
        <v>407</v>
      </c>
      <c r="I12" s="111" t="s">
        <v>15</v>
      </c>
      <c r="J12" s="36">
        <v>2</v>
      </c>
      <c r="K12" s="21">
        <v>33</v>
      </c>
      <c r="L12" s="22">
        <v>58</v>
      </c>
      <c r="M12" s="22"/>
      <c r="N12" s="22"/>
      <c r="O12" s="11">
        <f t="shared" si="1"/>
        <v>443</v>
      </c>
      <c r="Q12" s="111" t="s">
        <v>15</v>
      </c>
      <c r="R12" s="36">
        <v>2</v>
      </c>
      <c r="S12" s="21">
        <v>27</v>
      </c>
      <c r="T12" s="22">
        <v>4</v>
      </c>
      <c r="U12" s="22">
        <v>1</v>
      </c>
      <c r="V12" s="22"/>
      <c r="W12" s="11">
        <f t="shared" si="2"/>
        <v>497</v>
      </c>
    </row>
    <row r="13" spans="1:23" ht="12.75">
      <c r="A13" s="111"/>
      <c r="B13" s="36">
        <v>3</v>
      </c>
      <c r="C13" s="21">
        <v>33</v>
      </c>
      <c r="D13" s="22"/>
      <c r="E13" s="22">
        <v>1</v>
      </c>
      <c r="F13" s="22"/>
      <c r="G13" s="11">
        <f t="shared" si="0"/>
        <v>501</v>
      </c>
      <c r="I13" s="111"/>
      <c r="J13" s="36">
        <v>3</v>
      </c>
      <c r="K13" s="21">
        <v>21</v>
      </c>
      <c r="L13" s="22">
        <v>141</v>
      </c>
      <c r="M13" s="22">
        <v>1</v>
      </c>
      <c r="N13" s="22"/>
      <c r="O13" s="11">
        <f t="shared" si="1"/>
        <v>360</v>
      </c>
      <c r="Q13" s="111"/>
      <c r="R13" s="36">
        <v>3</v>
      </c>
      <c r="S13" s="21">
        <v>24</v>
      </c>
      <c r="T13" s="22"/>
      <c r="U13" s="22">
        <v>1</v>
      </c>
      <c r="V13" s="22"/>
      <c r="W13" s="11">
        <f t="shared" si="2"/>
        <v>501</v>
      </c>
    </row>
    <row r="14" spans="1:23" ht="12.75">
      <c r="A14" s="111"/>
      <c r="B14" s="36">
        <v>4</v>
      </c>
      <c r="C14" s="21">
        <v>15</v>
      </c>
      <c r="D14" s="22">
        <v>331</v>
      </c>
      <c r="E14" s="22"/>
      <c r="F14" s="22"/>
      <c r="G14" s="11">
        <f t="shared" si="0"/>
        <v>170</v>
      </c>
      <c r="I14" s="111"/>
      <c r="J14" s="36">
        <v>4</v>
      </c>
      <c r="K14" s="21"/>
      <c r="L14" s="22"/>
      <c r="M14" s="22"/>
      <c r="N14" s="22"/>
      <c r="O14" s="11">
        <f t="shared" si="1"/>
        <v>0</v>
      </c>
      <c r="Q14" s="111"/>
      <c r="R14" s="36">
        <v>4</v>
      </c>
      <c r="S14" s="21">
        <v>21</v>
      </c>
      <c r="T14" s="22">
        <v>66</v>
      </c>
      <c r="U14" s="22">
        <v>2</v>
      </c>
      <c r="V14" s="22"/>
      <c r="W14" s="11">
        <f t="shared" si="2"/>
        <v>435</v>
      </c>
    </row>
    <row r="15" spans="1:23" ht="13.5" thickBot="1">
      <c r="A15" s="112"/>
      <c r="B15" s="4">
        <v>5</v>
      </c>
      <c r="C15" s="23">
        <v>27</v>
      </c>
      <c r="D15" s="24"/>
      <c r="E15" s="24">
        <v>1</v>
      </c>
      <c r="F15" s="24"/>
      <c r="G15" s="12">
        <f t="shared" si="0"/>
        <v>501</v>
      </c>
      <c r="I15" s="112"/>
      <c r="J15" s="4">
        <v>5</v>
      </c>
      <c r="K15" s="23"/>
      <c r="L15" s="24"/>
      <c r="M15" s="24"/>
      <c r="N15" s="24"/>
      <c r="O15" s="12">
        <f t="shared" si="1"/>
        <v>0</v>
      </c>
      <c r="Q15" s="112"/>
      <c r="R15" s="4">
        <v>5</v>
      </c>
      <c r="S15" s="23">
        <v>18</v>
      </c>
      <c r="T15" s="24"/>
      <c r="U15" s="24">
        <v>1</v>
      </c>
      <c r="V15" s="24"/>
      <c r="W15" s="12">
        <f t="shared" si="2"/>
        <v>501</v>
      </c>
    </row>
    <row r="16" spans="1:23" ht="12.75" customHeight="1">
      <c r="A16" s="38">
        <f>IF(COUNTIF(G16:G20,"=501")&gt;2,1,0)</f>
        <v>1</v>
      </c>
      <c r="B16" s="35">
        <v>1</v>
      </c>
      <c r="C16" s="19">
        <v>30</v>
      </c>
      <c r="D16" s="20">
        <v>5</v>
      </c>
      <c r="E16" s="20">
        <v>2</v>
      </c>
      <c r="F16" s="20"/>
      <c r="G16" s="10">
        <f t="shared" si="0"/>
        <v>496</v>
      </c>
      <c r="I16" s="38">
        <f>IF(COUNTIF(O16:O20,"=501")&gt;2,1,0)</f>
        <v>0</v>
      </c>
      <c r="J16" s="35">
        <v>1</v>
      </c>
      <c r="K16" s="19">
        <v>21</v>
      </c>
      <c r="L16" s="20">
        <v>143</v>
      </c>
      <c r="M16" s="20"/>
      <c r="N16" s="20"/>
      <c r="O16" s="10">
        <f t="shared" si="1"/>
        <v>358</v>
      </c>
      <c r="Q16" s="38">
        <f>IF(COUNTIF(W16:W20,"=501")&gt;2,1,0)</f>
        <v>1</v>
      </c>
      <c r="R16" s="35">
        <v>1</v>
      </c>
      <c r="S16" s="19">
        <v>31</v>
      </c>
      <c r="T16" s="20"/>
      <c r="U16" s="20">
        <v>1</v>
      </c>
      <c r="V16" s="20"/>
      <c r="W16" s="10">
        <f t="shared" si="2"/>
        <v>501</v>
      </c>
    </row>
    <row r="17" spans="1:23" ht="12.75">
      <c r="A17" s="111" t="s">
        <v>16</v>
      </c>
      <c r="B17" s="36">
        <v>2</v>
      </c>
      <c r="C17" s="21">
        <v>27</v>
      </c>
      <c r="D17" s="22"/>
      <c r="E17" s="22">
        <v>1</v>
      </c>
      <c r="F17" s="22"/>
      <c r="G17" s="11">
        <f t="shared" si="0"/>
        <v>501</v>
      </c>
      <c r="I17" s="111" t="s">
        <v>16</v>
      </c>
      <c r="J17" s="36">
        <v>2</v>
      </c>
      <c r="K17" s="21">
        <v>31</v>
      </c>
      <c r="L17" s="22"/>
      <c r="M17" s="22">
        <v>1</v>
      </c>
      <c r="N17" s="22"/>
      <c r="O17" s="11">
        <f t="shared" si="1"/>
        <v>501</v>
      </c>
      <c r="Q17" s="111" t="s">
        <v>16</v>
      </c>
      <c r="R17" s="36">
        <v>2</v>
      </c>
      <c r="S17" s="21">
        <v>28</v>
      </c>
      <c r="T17" s="22"/>
      <c r="U17" s="22">
        <v>1</v>
      </c>
      <c r="V17" s="22"/>
      <c r="W17" s="11">
        <f t="shared" si="2"/>
        <v>501</v>
      </c>
    </row>
    <row r="18" spans="1:23" ht="12.75">
      <c r="A18" s="111"/>
      <c r="B18" s="36">
        <v>3</v>
      </c>
      <c r="C18" s="21">
        <v>22</v>
      </c>
      <c r="D18" s="22"/>
      <c r="E18" s="22">
        <v>2</v>
      </c>
      <c r="F18" s="22"/>
      <c r="G18" s="11">
        <f t="shared" si="0"/>
        <v>501</v>
      </c>
      <c r="I18" s="111"/>
      <c r="J18" s="36">
        <v>3</v>
      </c>
      <c r="K18" s="21">
        <v>30</v>
      </c>
      <c r="L18" s="22"/>
      <c r="M18" s="22"/>
      <c r="N18" s="22"/>
      <c r="O18" s="11">
        <f t="shared" si="1"/>
        <v>501</v>
      </c>
      <c r="Q18" s="111"/>
      <c r="R18" s="36">
        <v>3</v>
      </c>
      <c r="S18" s="21">
        <v>26</v>
      </c>
      <c r="T18" s="22"/>
      <c r="U18" s="22">
        <v>2</v>
      </c>
      <c r="V18" s="22"/>
      <c r="W18" s="11">
        <f t="shared" si="2"/>
        <v>501</v>
      </c>
    </row>
    <row r="19" spans="1:23" ht="12.75">
      <c r="A19" s="111"/>
      <c r="B19" s="36">
        <v>4</v>
      </c>
      <c r="C19" s="21">
        <v>28</v>
      </c>
      <c r="D19" s="22"/>
      <c r="E19" s="22"/>
      <c r="F19" s="22"/>
      <c r="G19" s="11">
        <f t="shared" si="0"/>
        <v>501</v>
      </c>
      <c r="I19" s="111"/>
      <c r="J19" s="36">
        <v>4</v>
      </c>
      <c r="K19" s="21">
        <v>24</v>
      </c>
      <c r="L19" s="22">
        <v>198</v>
      </c>
      <c r="M19" s="22"/>
      <c r="N19" s="22"/>
      <c r="O19" s="11">
        <f t="shared" si="1"/>
        <v>303</v>
      </c>
      <c r="Q19" s="111"/>
      <c r="R19" s="36">
        <v>4</v>
      </c>
      <c r="S19" s="21"/>
      <c r="T19" s="22"/>
      <c r="U19" s="22"/>
      <c r="V19" s="22"/>
      <c r="W19" s="11">
        <f t="shared" si="2"/>
        <v>0</v>
      </c>
    </row>
    <row r="20" spans="1:23" ht="13.5" thickBot="1">
      <c r="A20" s="112"/>
      <c r="B20" s="4">
        <v>5</v>
      </c>
      <c r="C20" s="23"/>
      <c r="D20" s="24"/>
      <c r="E20" s="24"/>
      <c r="F20" s="24"/>
      <c r="G20" s="12">
        <f t="shared" si="0"/>
        <v>0</v>
      </c>
      <c r="I20" s="112"/>
      <c r="J20" s="4">
        <v>5</v>
      </c>
      <c r="K20" s="23">
        <v>39</v>
      </c>
      <c r="L20" s="24">
        <v>2</v>
      </c>
      <c r="M20" s="24">
        <v>1</v>
      </c>
      <c r="N20" s="24"/>
      <c r="O20" s="12">
        <f t="shared" si="1"/>
        <v>499</v>
      </c>
      <c r="Q20" s="112"/>
      <c r="R20" s="4">
        <v>5</v>
      </c>
      <c r="S20" s="23"/>
      <c r="T20" s="24"/>
      <c r="U20" s="24"/>
      <c r="V20" s="24"/>
      <c r="W20" s="12">
        <f t="shared" si="2"/>
        <v>0</v>
      </c>
    </row>
    <row r="21" spans="1:23" ht="12.75" customHeight="1">
      <c r="A21" s="38">
        <f>IF(COUNTIF(G21:G25,"=501")&gt;2,1,0)</f>
        <v>1</v>
      </c>
      <c r="B21" s="35">
        <v>1</v>
      </c>
      <c r="C21" s="19">
        <v>27</v>
      </c>
      <c r="D21" s="20"/>
      <c r="E21" s="20">
        <v>1</v>
      </c>
      <c r="F21" s="20"/>
      <c r="G21" s="10">
        <f t="shared" si="0"/>
        <v>501</v>
      </c>
      <c r="I21" s="38">
        <f>IF(COUNTIF(O21:O25,"=501")&gt;2,1,0)</f>
        <v>0</v>
      </c>
      <c r="J21" s="35">
        <v>1</v>
      </c>
      <c r="K21" s="19">
        <v>30</v>
      </c>
      <c r="L21" s="20">
        <v>20</v>
      </c>
      <c r="M21" s="20"/>
      <c r="N21" s="20"/>
      <c r="O21" s="10">
        <f t="shared" si="1"/>
        <v>481</v>
      </c>
      <c r="Q21" s="38">
        <f>IF(COUNTIF(W21:W25,"=501")&gt;2,1,0)</f>
        <v>1</v>
      </c>
      <c r="R21" s="35">
        <v>1</v>
      </c>
      <c r="S21" s="19">
        <v>21</v>
      </c>
      <c r="T21" s="20">
        <v>173</v>
      </c>
      <c r="U21" s="20"/>
      <c r="V21" s="20"/>
      <c r="W21" s="10">
        <f t="shared" si="2"/>
        <v>328</v>
      </c>
    </row>
    <row r="22" spans="1:23" ht="12.75">
      <c r="A22" s="111" t="s">
        <v>17</v>
      </c>
      <c r="B22" s="36">
        <v>2</v>
      </c>
      <c r="C22" s="21">
        <v>27</v>
      </c>
      <c r="D22" s="22">
        <v>120</v>
      </c>
      <c r="E22" s="22">
        <v>1</v>
      </c>
      <c r="F22" s="22"/>
      <c r="G22" s="11">
        <f t="shared" si="0"/>
        <v>381</v>
      </c>
      <c r="I22" s="111" t="s">
        <v>17</v>
      </c>
      <c r="J22" s="36">
        <v>2</v>
      </c>
      <c r="K22" s="21">
        <v>24</v>
      </c>
      <c r="L22" s="22">
        <v>171</v>
      </c>
      <c r="M22" s="22"/>
      <c r="N22" s="22"/>
      <c r="O22" s="11">
        <f t="shared" si="1"/>
        <v>330</v>
      </c>
      <c r="Q22" s="111" t="s">
        <v>17</v>
      </c>
      <c r="R22" s="36">
        <v>2</v>
      </c>
      <c r="S22" s="21">
        <v>39</v>
      </c>
      <c r="T22" s="22"/>
      <c r="U22" s="22">
        <v>1</v>
      </c>
      <c r="V22" s="22"/>
      <c r="W22" s="11">
        <f t="shared" si="2"/>
        <v>501</v>
      </c>
    </row>
    <row r="23" spans="1:23" ht="12.75">
      <c r="A23" s="111"/>
      <c r="B23" s="36">
        <v>3</v>
      </c>
      <c r="C23" s="21">
        <v>24</v>
      </c>
      <c r="D23" s="22">
        <v>10</v>
      </c>
      <c r="E23" s="22">
        <v>1</v>
      </c>
      <c r="F23" s="22"/>
      <c r="G23" s="11">
        <f t="shared" si="0"/>
        <v>491</v>
      </c>
      <c r="I23" s="111"/>
      <c r="J23" s="36">
        <v>3</v>
      </c>
      <c r="K23" s="21">
        <v>21</v>
      </c>
      <c r="L23" s="22">
        <v>104</v>
      </c>
      <c r="M23" s="22"/>
      <c r="N23" s="22"/>
      <c r="O23" s="11">
        <f t="shared" si="1"/>
        <v>397</v>
      </c>
      <c r="Q23" s="111"/>
      <c r="R23" s="36">
        <v>3</v>
      </c>
      <c r="S23" s="21">
        <v>27</v>
      </c>
      <c r="T23" s="22"/>
      <c r="U23" s="22"/>
      <c r="V23" s="22"/>
      <c r="W23" s="11">
        <f t="shared" si="2"/>
        <v>501</v>
      </c>
    </row>
    <row r="24" spans="1:23" ht="12.75">
      <c r="A24" s="111"/>
      <c r="B24" s="36">
        <v>4</v>
      </c>
      <c r="C24" s="21">
        <v>28</v>
      </c>
      <c r="D24" s="22"/>
      <c r="E24" s="22">
        <v>1</v>
      </c>
      <c r="F24" s="22"/>
      <c r="G24" s="11">
        <f t="shared" si="0"/>
        <v>501</v>
      </c>
      <c r="I24" s="111"/>
      <c r="J24" s="36">
        <v>4</v>
      </c>
      <c r="K24" s="21"/>
      <c r="L24" s="22"/>
      <c r="M24" s="22"/>
      <c r="N24" s="22"/>
      <c r="O24" s="11">
        <f t="shared" si="1"/>
        <v>0</v>
      </c>
      <c r="Q24" s="111"/>
      <c r="R24" s="36">
        <v>4</v>
      </c>
      <c r="S24" s="21">
        <v>27</v>
      </c>
      <c r="T24" s="22"/>
      <c r="U24" s="22">
        <v>1</v>
      </c>
      <c r="V24" s="22"/>
      <c r="W24" s="11">
        <f t="shared" si="2"/>
        <v>501</v>
      </c>
    </row>
    <row r="25" spans="1:23" ht="13.5" thickBot="1">
      <c r="A25" s="112"/>
      <c r="B25" s="4">
        <v>5</v>
      </c>
      <c r="C25" s="23">
        <v>35</v>
      </c>
      <c r="D25" s="24"/>
      <c r="E25" s="24"/>
      <c r="F25" s="24"/>
      <c r="G25" s="12">
        <f t="shared" si="0"/>
        <v>501</v>
      </c>
      <c r="I25" s="112"/>
      <c r="J25" s="4">
        <v>5</v>
      </c>
      <c r="K25" s="23"/>
      <c r="L25" s="24"/>
      <c r="M25" s="24"/>
      <c r="N25" s="24"/>
      <c r="O25" s="12">
        <f t="shared" si="1"/>
        <v>0</v>
      </c>
      <c r="Q25" s="112"/>
      <c r="R25" s="4">
        <v>5</v>
      </c>
      <c r="S25" s="23"/>
      <c r="T25" s="24"/>
      <c r="U25" s="24"/>
      <c r="V25" s="24"/>
      <c r="W25" s="12">
        <f t="shared" si="2"/>
        <v>0</v>
      </c>
    </row>
    <row r="26" spans="1:23" ht="13.5" thickBot="1">
      <c r="A26" s="15"/>
      <c r="B26" s="16" t="s">
        <v>18</v>
      </c>
      <c r="C26" s="17">
        <f>SUM(C6:C25)</f>
        <v>461</v>
      </c>
      <c r="D26" s="18">
        <f>SUM(D6:D25)</f>
        <v>668</v>
      </c>
      <c r="E26" s="18">
        <f>SUM(E6:E25)</f>
        <v>16</v>
      </c>
      <c r="F26" s="18">
        <f>SUM(F6:F25)</f>
        <v>0</v>
      </c>
      <c r="G26" s="14">
        <f>SUM(G6:G25)</f>
        <v>8350</v>
      </c>
      <c r="I26" s="15"/>
      <c r="J26" s="16" t="s">
        <v>18</v>
      </c>
      <c r="K26" s="17">
        <f>SUM(K6:K25)</f>
        <v>359</v>
      </c>
      <c r="L26" s="18">
        <f>SUM(L6:L25)</f>
        <v>983</v>
      </c>
      <c r="M26" s="18">
        <f>SUM(M6:M25)</f>
        <v>5</v>
      </c>
      <c r="N26" s="18">
        <f>SUM(N6:N25)</f>
        <v>0</v>
      </c>
      <c r="O26" s="14">
        <f>SUM(O6:O25)</f>
        <v>6031</v>
      </c>
      <c r="Q26" s="15"/>
      <c r="R26" s="16" t="s">
        <v>18</v>
      </c>
      <c r="S26" s="17">
        <f>SUM(S6:S25)</f>
        <v>446</v>
      </c>
      <c r="T26" s="18">
        <f>SUM(T6:T25)</f>
        <v>357</v>
      </c>
      <c r="U26" s="18">
        <f>SUM(U6:U25)</f>
        <v>15</v>
      </c>
      <c r="V26" s="18">
        <f>SUM(V6:V25)</f>
        <v>0</v>
      </c>
      <c r="W26" s="14">
        <f>SUM(W6:W25)</f>
        <v>8160</v>
      </c>
    </row>
    <row r="27" ht="4.5" customHeight="1" thickBot="1"/>
    <row r="28" spans="1:23" ht="13.5" thickBot="1">
      <c r="A28" s="5" t="s">
        <v>4</v>
      </c>
      <c r="B28" s="6"/>
      <c r="C28" s="53" t="s">
        <v>19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0</v>
      </c>
      <c r="I28" s="5" t="s">
        <v>4</v>
      </c>
      <c r="J28" s="6"/>
      <c r="K28" s="53" t="s">
        <v>19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/>
      <c r="D30" s="20"/>
      <c r="E30" s="20"/>
      <c r="F30" s="20"/>
      <c r="G30" s="10">
        <f aca="true" t="shared" si="3" ref="G30:G49">IF(C30=0,0,501-D30)</f>
        <v>0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1" t="s">
        <v>14</v>
      </c>
      <c r="B31" s="36">
        <v>2</v>
      </c>
      <c r="C31" s="21"/>
      <c r="D31" s="22"/>
      <c r="E31" s="22"/>
      <c r="F31" s="22"/>
      <c r="G31" s="11">
        <f t="shared" si="3"/>
        <v>0</v>
      </c>
      <c r="I31" s="111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1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1"/>
      <c r="B32" s="36">
        <v>3</v>
      </c>
      <c r="C32" s="21"/>
      <c r="D32" s="22"/>
      <c r="E32" s="22"/>
      <c r="F32" s="22"/>
      <c r="G32" s="11">
        <f t="shared" si="3"/>
        <v>0</v>
      </c>
      <c r="I32" s="111"/>
      <c r="J32" s="36">
        <v>3</v>
      </c>
      <c r="K32" s="21"/>
      <c r="L32" s="22"/>
      <c r="M32" s="22"/>
      <c r="N32" s="22"/>
      <c r="O32" s="11">
        <f t="shared" si="4"/>
        <v>0</v>
      </c>
      <c r="Q32" s="111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1"/>
      <c r="B33" s="36">
        <v>4</v>
      </c>
      <c r="C33" s="21"/>
      <c r="D33" s="22"/>
      <c r="E33" s="22"/>
      <c r="F33" s="22"/>
      <c r="G33" s="11">
        <f t="shared" si="3"/>
        <v>0</v>
      </c>
      <c r="I33" s="111"/>
      <c r="J33" s="36">
        <v>4</v>
      </c>
      <c r="K33" s="21"/>
      <c r="L33" s="22"/>
      <c r="M33" s="22"/>
      <c r="N33" s="22"/>
      <c r="O33" s="11">
        <f t="shared" si="4"/>
        <v>0</v>
      </c>
      <c r="Q33" s="111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2"/>
      <c r="B34" s="4">
        <v>5</v>
      </c>
      <c r="C34" s="23"/>
      <c r="D34" s="24"/>
      <c r="E34" s="24"/>
      <c r="F34" s="24"/>
      <c r="G34" s="12">
        <f t="shared" si="3"/>
        <v>0</v>
      </c>
      <c r="I34" s="112"/>
      <c r="J34" s="4">
        <v>5</v>
      </c>
      <c r="K34" s="23"/>
      <c r="L34" s="24"/>
      <c r="M34" s="24"/>
      <c r="N34" s="24"/>
      <c r="O34" s="12">
        <f t="shared" si="4"/>
        <v>0</v>
      </c>
      <c r="Q34" s="112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/>
      <c r="D35" s="20"/>
      <c r="E35" s="20"/>
      <c r="F35" s="20"/>
      <c r="G35" s="10">
        <f t="shared" si="3"/>
        <v>0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1" t="s">
        <v>15</v>
      </c>
      <c r="B36" s="36">
        <v>2</v>
      </c>
      <c r="C36" s="21"/>
      <c r="D36" s="22"/>
      <c r="E36" s="22"/>
      <c r="F36" s="22"/>
      <c r="G36" s="11">
        <f t="shared" si="3"/>
        <v>0</v>
      </c>
      <c r="I36" s="111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1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1"/>
      <c r="B37" s="36">
        <v>3</v>
      </c>
      <c r="C37" s="21"/>
      <c r="D37" s="22"/>
      <c r="E37" s="22"/>
      <c r="F37" s="22"/>
      <c r="G37" s="11">
        <f t="shared" si="3"/>
        <v>0</v>
      </c>
      <c r="I37" s="111"/>
      <c r="J37" s="36">
        <v>3</v>
      </c>
      <c r="K37" s="21"/>
      <c r="L37" s="22"/>
      <c r="M37" s="22"/>
      <c r="N37" s="22"/>
      <c r="O37" s="11">
        <f t="shared" si="4"/>
        <v>0</v>
      </c>
      <c r="Q37" s="111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1"/>
      <c r="B38" s="36">
        <v>4</v>
      </c>
      <c r="C38" s="21"/>
      <c r="D38" s="22"/>
      <c r="E38" s="22"/>
      <c r="F38" s="22"/>
      <c r="G38" s="11">
        <f t="shared" si="3"/>
        <v>0</v>
      </c>
      <c r="I38" s="111"/>
      <c r="J38" s="36">
        <v>4</v>
      </c>
      <c r="K38" s="21"/>
      <c r="L38" s="22"/>
      <c r="M38" s="22"/>
      <c r="N38" s="22"/>
      <c r="O38" s="11">
        <f t="shared" si="4"/>
        <v>0</v>
      </c>
      <c r="Q38" s="111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2"/>
      <c r="B39" s="4">
        <v>5</v>
      </c>
      <c r="C39" s="23"/>
      <c r="D39" s="24"/>
      <c r="E39" s="24"/>
      <c r="F39" s="24"/>
      <c r="G39" s="12">
        <f t="shared" si="3"/>
        <v>0</v>
      </c>
      <c r="I39" s="112"/>
      <c r="J39" s="4">
        <v>5</v>
      </c>
      <c r="K39" s="23"/>
      <c r="L39" s="24"/>
      <c r="M39" s="24"/>
      <c r="N39" s="24"/>
      <c r="O39" s="12">
        <f t="shared" si="4"/>
        <v>0</v>
      </c>
      <c r="Q39" s="112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0</v>
      </c>
      <c r="B40" s="35">
        <v>1</v>
      </c>
      <c r="C40" s="19"/>
      <c r="D40" s="20"/>
      <c r="E40" s="20"/>
      <c r="F40" s="20"/>
      <c r="G40" s="10">
        <f t="shared" si="3"/>
        <v>0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1" t="s">
        <v>16</v>
      </c>
      <c r="B41" s="36">
        <v>2</v>
      </c>
      <c r="C41" s="21"/>
      <c r="D41" s="22"/>
      <c r="E41" s="22"/>
      <c r="F41" s="22"/>
      <c r="G41" s="11">
        <f t="shared" si="3"/>
        <v>0</v>
      </c>
      <c r="I41" s="111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1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1"/>
      <c r="B42" s="36">
        <v>3</v>
      </c>
      <c r="C42" s="21"/>
      <c r="D42" s="22"/>
      <c r="E42" s="22"/>
      <c r="F42" s="22"/>
      <c r="G42" s="11">
        <f t="shared" si="3"/>
        <v>0</v>
      </c>
      <c r="I42" s="111"/>
      <c r="J42" s="36">
        <v>3</v>
      </c>
      <c r="K42" s="21"/>
      <c r="L42" s="22"/>
      <c r="M42" s="22"/>
      <c r="N42" s="22"/>
      <c r="O42" s="11">
        <f t="shared" si="4"/>
        <v>0</v>
      </c>
      <c r="Q42" s="111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1"/>
      <c r="B43" s="36">
        <v>4</v>
      </c>
      <c r="C43" s="21"/>
      <c r="D43" s="22"/>
      <c r="E43" s="22"/>
      <c r="F43" s="22"/>
      <c r="G43" s="11">
        <f t="shared" si="3"/>
        <v>0</v>
      </c>
      <c r="I43" s="111"/>
      <c r="J43" s="36">
        <v>4</v>
      </c>
      <c r="K43" s="21"/>
      <c r="L43" s="22"/>
      <c r="M43" s="22"/>
      <c r="N43" s="22"/>
      <c r="O43" s="11">
        <f t="shared" si="4"/>
        <v>0</v>
      </c>
      <c r="Q43" s="111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2"/>
      <c r="B44" s="4">
        <v>5</v>
      </c>
      <c r="C44" s="23"/>
      <c r="D44" s="24"/>
      <c r="E44" s="24"/>
      <c r="F44" s="24"/>
      <c r="G44" s="12">
        <f t="shared" si="3"/>
        <v>0</v>
      </c>
      <c r="I44" s="112"/>
      <c r="J44" s="4">
        <v>5</v>
      </c>
      <c r="K44" s="23"/>
      <c r="L44" s="24"/>
      <c r="M44" s="24"/>
      <c r="N44" s="24"/>
      <c r="O44" s="12">
        <f t="shared" si="4"/>
        <v>0</v>
      </c>
      <c r="Q44" s="112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0</v>
      </c>
      <c r="B45" s="35">
        <v>1</v>
      </c>
      <c r="C45" s="19"/>
      <c r="D45" s="20"/>
      <c r="E45" s="20"/>
      <c r="F45" s="20"/>
      <c r="G45" s="10">
        <f t="shared" si="3"/>
        <v>0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1" t="s">
        <v>17</v>
      </c>
      <c r="B46" s="36">
        <v>2</v>
      </c>
      <c r="C46" s="21"/>
      <c r="D46" s="22"/>
      <c r="E46" s="22"/>
      <c r="F46" s="22"/>
      <c r="G46" s="11">
        <f t="shared" si="3"/>
        <v>0</v>
      </c>
      <c r="I46" s="111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1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1"/>
      <c r="B47" s="36">
        <v>3</v>
      </c>
      <c r="C47" s="21"/>
      <c r="D47" s="22"/>
      <c r="E47" s="22"/>
      <c r="F47" s="22"/>
      <c r="G47" s="11">
        <f t="shared" si="3"/>
        <v>0</v>
      </c>
      <c r="I47" s="111"/>
      <c r="J47" s="36">
        <v>3</v>
      </c>
      <c r="K47" s="21"/>
      <c r="L47" s="22"/>
      <c r="M47" s="22"/>
      <c r="N47" s="22"/>
      <c r="O47" s="11">
        <f t="shared" si="4"/>
        <v>0</v>
      </c>
      <c r="Q47" s="111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1"/>
      <c r="B48" s="36">
        <v>4</v>
      </c>
      <c r="C48" s="21"/>
      <c r="D48" s="22"/>
      <c r="E48" s="22"/>
      <c r="F48" s="22"/>
      <c r="G48" s="11">
        <f t="shared" si="3"/>
        <v>0</v>
      </c>
      <c r="I48" s="111"/>
      <c r="J48" s="36">
        <v>4</v>
      </c>
      <c r="K48" s="21"/>
      <c r="L48" s="22"/>
      <c r="M48" s="22"/>
      <c r="N48" s="22"/>
      <c r="O48" s="11">
        <f t="shared" si="4"/>
        <v>0</v>
      </c>
      <c r="Q48" s="111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2"/>
      <c r="B49" s="4">
        <v>5</v>
      </c>
      <c r="C49" s="23"/>
      <c r="D49" s="24"/>
      <c r="E49" s="24"/>
      <c r="F49" s="24"/>
      <c r="G49" s="12">
        <f t="shared" si="3"/>
        <v>0</v>
      </c>
      <c r="I49" s="112"/>
      <c r="J49" s="4">
        <v>5</v>
      </c>
      <c r="K49" s="23"/>
      <c r="L49" s="24"/>
      <c r="M49" s="24"/>
      <c r="N49" s="24"/>
      <c r="O49" s="12">
        <f t="shared" si="4"/>
        <v>0</v>
      </c>
      <c r="Q49" s="112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0</v>
      </c>
      <c r="D50" s="18">
        <f>SUM(D30:D49)</f>
        <v>0</v>
      </c>
      <c r="E50" s="18">
        <f>SUM(E30:E49)</f>
        <v>0</v>
      </c>
      <c r="F50" s="18">
        <f>SUM(F30:F49)</f>
        <v>0</v>
      </c>
      <c r="G50" s="14">
        <f>SUM(G30:G49)</f>
        <v>0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 sheet="1" objects="1" scenarios="1"/>
  <mergeCells count="27">
    <mergeCell ref="T1:U1"/>
    <mergeCell ref="V1:W1"/>
    <mergeCell ref="S1:S2"/>
    <mergeCell ref="Q31:Q34"/>
    <mergeCell ref="Q36:Q39"/>
    <mergeCell ref="Q41:Q44"/>
    <mergeCell ref="Q46:Q49"/>
    <mergeCell ref="Q7:Q10"/>
    <mergeCell ref="Q12:Q15"/>
    <mergeCell ref="Q17:Q20"/>
    <mergeCell ref="Q22:Q25"/>
    <mergeCell ref="A41:A44"/>
    <mergeCell ref="A46:A49"/>
    <mergeCell ref="I41:I44"/>
    <mergeCell ref="I46:I49"/>
    <mergeCell ref="A31:A34"/>
    <mergeCell ref="A36:A39"/>
    <mergeCell ref="I31:I34"/>
    <mergeCell ref="I36:I39"/>
    <mergeCell ref="I7:I10"/>
    <mergeCell ref="I12:I15"/>
    <mergeCell ref="I17:I20"/>
    <mergeCell ref="I22:I25"/>
    <mergeCell ref="A7:A10"/>
    <mergeCell ref="A12:A15"/>
    <mergeCell ref="A17:A20"/>
    <mergeCell ref="A22:A25"/>
  </mergeCells>
  <printOptions horizontalCentered="1" verticalCentered="1"/>
  <pageMargins left="0.14" right="0.09" top="0.37" bottom="0.15748031496062992" header="0.11811023622047245" footer="0.1181102362204724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30</v>
      </c>
      <c r="E1" s="1"/>
      <c r="F1" s="1"/>
      <c r="G1" s="2" t="s">
        <v>31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5">
        <v>1001</v>
      </c>
      <c r="T1" s="113" t="s">
        <v>24</v>
      </c>
      <c r="U1" s="114"/>
      <c r="V1" s="113" t="s">
        <v>25</v>
      </c>
      <c r="W1" s="114"/>
    </row>
    <row r="2" spans="1:23" ht="13.5" thickBot="1">
      <c r="A2" s="3"/>
      <c r="B2" s="29" t="s">
        <v>1</v>
      </c>
      <c r="C2" s="9"/>
      <c r="D2" s="9" t="s">
        <v>32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0</v>
      </c>
      <c r="M2" s="46">
        <f>COUNTA(T2,V2)</f>
        <v>0</v>
      </c>
      <c r="N2" s="46">
        <f>COUNTA(U2,W2)</f>
        <v>0</v>
      </c>
      <c r="O2" s="47">
        <f>IF((A6+A11+I6+I11+Q6+Q11+A30+A35+I30+I35+Q30+Q35)&lt;3,1,0)+IF((A16+A21+I16+I21+Q16+Q21+A40+A45+I40+I45+Q40+Q45)&lt;3,1,0)</f>
        <v>2</v>
      </c>
      <c r="P2" s="3"/>
      <c r="Q2" s="30"/>
      <c r="R2" s="30"/>
      <c r="S2" s="116"/>
      <c r="T2" s="43"/>
      <c r="U2" s="42"/>
      <c r="V2" s="43"/>
      <c r="W2" s="42"/>
    </row>
    <row r="3" ht="4.5" customHeight="1" thickBot="1"/>
    <row r="4" spans="1:23" ht="13.5" thickBot="1">
      <c r="A4" s="5" t="s">
        <v>4</v>
      </c>
      <c r="B4" s="6"/>
      <c r="C4" s="6" t="s">
        <v>32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2</v>
      </c>
      <c r="I4" s="5" t="s">
        <v>4</v>
      </c>
      <c r="J4" s="6"/>
      <c r="K4" s="6" t="s">
        <v>33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1</v>
      </c>
      <c r="Q4" s="5" t="s">
        <v>4</v>
      </c>
      <c r="R4" s="6"/>
      <c r="S4" s="6" t="s">
        <v>34</v>
      </c>
      <c r="T4" s="6"/>
      <c r="U4" s="7"/>
      <c r="V4" s="13" t="s">
        <v>13</v>
      </c>
      <c r="W4" s="39">
        <f>IF(COUNTIF(W6:W10,"=501")&gt;2,1,0)+IF(COUNTIF(W11:W15,"=501")&gt;2,1,0)+IF(COUNTIF(W16:W20,"=501")&gt;2,1,0)+IF(COUNTIF(W21:W25,"=501")&gt;2,1,0)</f>
        <v>1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0</v>
      </c>
      <c r="B6" s="35">
        <v>1</v>
      </c>
      <c r="C6" s="19">
        <v>27</v>
      </c>
      <c r="D6" s="20"/>
      <c r="E6" s="20"/>
      <c r="F6" s="20"/>
      <c r="G6" s="10">
        <f aca="true" t="shared" si="0" ref="G6:G25">IF(C6=0,0,501-D6)</f>
        <v>501</v>
      </c>
      <c r="I6" s="38">
        <f>IF(COUNTIF(O6:O10,"=501")&gt;2,1,0)</f>
        <v>1</v>
      </c>
      <c r="J6" s="35">
        <v>1</v>
      </c>
      <c r="K6" s="19">
        <v>31</v>
      </c>
      <c r="L6" s="20"/>
      <c r="M6" s="20"/>
      <c r="N6" s="20"/>
      <c r="O6" s="10">
        <f aca="true" t="shared" si="1" ref="O6:O25">IF(K6=0,0,501-L6)</f>
        <v>501</v>
      </c>
      <c r="Q6" s="38">
        <f>IF(COUNTIF(W6:W10,"=501")&gt;2,1,0)</f>
        <v>0</v>
      </c>
      <c r="R6" s="35">
        <v>1</v>
      </c>
      <c r="S6" s="19">
        <v>21</v>
      </c>
      <c r="T6" s="20">
        <v>142</v>
      </c>
      <c r="U6" s="20"/>
      <c r="V6" s="20"/>
      <c r="W6" s="10">
        <f aca="true" t="shared" si="2" ref="W6:W25">IF(S6=0,0,501-T6)</f>
        <v>359</v>
      </c>
    </row>
    <row r="7" spans="1:23" ht="12.75">
      <c r="A7" s="111" t="s">
        <v>14</v>
      </c>
      <c r="B7" s="36">
        <v>2</v>
      </c>
      <c r="C7" s="21">
        <v>27</v>
      </c>
      <c r="D7" s="22">
        <v>20</v>
      </c>
      <c r="E7" s="22"/>
      <c r="F7" s="22"/>
      <c r="G7" s="11">
        <f t="shared" si="0"/>
        <v>481</v>
      </c>
      <c r="I7" s="111" t="s">
        <v>14</v>
      </c>
      <c r="J7" s="36">
        <v>2</v>
      </c>
      <c r="K7" s="21">
        <v>42</v>
      </c>
      <c r="L7" s="22"/>
      <c r="M7" s="22"/>
      <c r="N7" s="22"/>
      <c r="O7" s="11">
        <f t="shared" si="1"/>
        <v>501</v>
      </c>
      <c r="Q7" s="111" t="s">
        <v>14</v>
      </c>
      <c r="R7" s="36">
        <v>2</v>
      </c>
      <c r="S7" s="21">
        <v>33</v>
      </c>
      <c r="T7" s="22"/>
      <c r="U7" s="22">
        <v>1</v>
      </c>
      <c r="V7" s="22"/>
      <c r="W7" s="11">
        <f t="shared" si="2"/>
        <v>501</v>
      </c>
    </row>
    <row r="8" spans="1:23" ht="12.75">
      <c r="A8" s="111"/>
      <c r="B8" s="36">
        <v>3</v>
      </c>
      <c r="C8" s="21">
        <v>21</v>
      </c>
      <c r="D8" s="22">
        <v>40</v>
      </c>
      <c r="E8" s="22">
        <v>1</v>
      </c>
      <c r="F8" s="22"/>
      <c r="G8" s="11">
        <f t="shared" si="0"/>
        <v>461</v>
      </c>
      <c r="I8" s="111"/>
      <c r="J8" s="36">
        <v>3</v>
      </c>
      <c r="K8" s="21">
        <v>30</v>
      </c>
      <c r="L8" s="22"/>
      <c r="M8" s="22">
        <v>1</v>
      </c>
      <c r="N8" s="22"/>
      <c r="O8" s="11">
        <f t="shared" si="1"/>
        <v>501</v>
      </c>
      <c r="Q8" s="111"/>
      <c r="R8" s="36">
        <v>3</v>
      </c>
      <c r="S8" s="21">
        <v>24</v>
      </c>
      <c r="T8" s="22">
        <v>103</v>
      </c>
      <c r="U8" s="22"/>
      <c r="V8" s="22"/>
      <c r="W8" s="11">
        <f t="shared" si="2"/>
        <v>398</v>
      </c>
    </row>
    <row r="9" spans="1:23" ht="12.75">
      <c r="A9" s="111"/>
      <c r="B9" s="36">
        <v>4</v>
      </c>
      <c r="C9" s="21">
        <v>18</v>
      </c>
      <c r="D9" s="22">
        <v>54</v>
      </c>
      <c r="E9" s="22">
        <v>1</v>
      </c>
      <c r="F9" s="22"/>
      <c r="G9" s="11">
        <f t="shared" si="0"/>
        <v>447</v>
      </c>
      <c r="I9" s="111"/>
      <c r="J9" s="36">
        <v>4</v>
      </c>
      <c r="K9" s="21"/>
      <c r="L9" s="22"/>
      <c r="M9" s="22"/>
      <c r="N9" s="22"/>
      <c r="O9" s="11">
        <f t="shared" si="1"/>
        <v>0</v>
      </c>
      <c r="Q9" s="111"/>
      <c r="R9" s="36">
        <v>4</v>
      </c>
      <c r="S9" s="21">
        <v>25</v>
      </c>
      <c r="T9" s="22"/>
      <c r="U9" s="22"/>
      <c r="V9" s="22"/>
      <c r="W9" s="11">
        <f t="shared" si="2"/>
        <v>501</v>
      </c>
    </row>
    <row r="10" spans="1:23" ht="13.5" thickBot="1">
      <c r="A10" s="112"/>
      <c r="B10" s="4">
        <v>5</v>
      </c>
      <c r="C10" s="23"/>
      <c r="D10" s="24"/>
      <c r="E10" s="24"/>
      <c r="F10" s="24"/>
      <c r="G10" s="12">
        <f t="shared" si="0"/>
        <v>0</v>
      </c>
      <c r="I10" s="112"/>
      <c r="J10" s="4">
        <v>5</v>
      </c>
      <c r="K10" s="23"/>
      <c r="L10" s="24"/>
      <c r="M10" s="24"/>
      <c r="N10" s="24"/>
      <c r="O10" s="12">
        <f t="shared" si="1"/>
        <v>0</v>
      </c>
      <c r="Q10" s="112"/>
      <c r="R10" s="4">
        <v>5</v>
      </c>
      <c r="S10" s="23">
        <v>33</v>
      </c>
      <c r="T10" s="24">
        <v>15</v>
      </c>
      <c r="U10" s="24">
        <v>1</v>
      </c>
      <c r="V10" s="24"/>
      <c r="W10" s="12">
        <f t="shared" si="2"/>
        <v>486</v>
      </c>
    </row>
    <row r="11" spans="1:23" ht="12.75" customHeight="1">
      <c r="A11" s="38">
        <f>IF(COUNTIF(G11:G15,"=501")&gt;2,1,0)</f>
        <v>0</v>
      </c>
      <c r="B11" s="35">
        <v>1</v>
      </c>
      <c r="C11" s="19">
        <v>18</v>
      </c>
      <c r="D11" s="20">
        <v>122</v>
      </c>
      <c r="E11" s="20">
        <v>1</v>
      </c>
      <c r="F11" s="20"/>
      <c r="G11" s="10">
        <f t="shared" si="0"/>
        <v>379</v>
      </c>
      <c r="I11" s="38">
        <f>IF(COUNTIF(O11:O15,"=501")&gt;2,1,0)</f>
        <v>0</v>
      </c>
      <c r="J11" s="35">
        <v>1</v>
      </c>
      <c r="K11" s="19">
        <v>18</v>
      </c>
      <c r="L11" s="20">
        <v>32</v>
      </c>
      <c r="M11" s="20">
        <v>1</v>
      </c>
      <c r="N11" s="20"/>
      <c r="O11" s="10">
        <f t="shared" si="1"/>
        <v>469</v>
      </c>
      <c r="Q11" s="38">
        <f>IF(COUNTIF(W11:W15,"=501")&gt;2,1,0)</f>
        <v>1</v>
      </c>
      <c r="R11" s="35">
        <v>1</v>
      </c>
      <c r="S11" s="19">
        <v>27</v>
      </c>
      <c r="T11" s="20"/>
      <c r="U11" s="20">
        <v>1</v>
      </c>
      <c r="V11" s="20"/>
      <c r="W11" s="10">
        <f t="shared" si="2"/>
        <v>501</v>
      </c>
    </row>
    <row r="12" spans="1:23" ht="12.75">
      <c r="A12" s="111" t="s">
        <v>15</v>
      </c>
      <c r="B12" s="36">
        <v>2</v>
      </c>
      <c r="C12" s="21">
        <v>28</v>
      </c>
      <c r="D12" s="22"/>
      <c r="E12" s="22">
        <v>1</v>
      </c>
      <c r="F12" s="22"/>
      <c r="G12" s="11">
        <f t="shared" si="0"/>
        <v>501</v>
      </c>
      <c r="I12" s="111" t="s">
        <v>15</v>
      </c>
      <c r="J12" s="36">
        <v>2</v>
      </c>
      <c r="K12" s="21">
        <v>22</v>
      </c>
      <c r="L12" s="22"/>
      <c r="M12" s="22">
        <v>2</v>
      </c>
      <c r="N12" s="22"/>
      <c r="O12" s="11">
        <f t="shared" si="1"/>
        <v>501</v>
      </c>
      <c r="Q12" s="111" t="s">
        <v>15</v>
      </c>
      <c r="R12" s="36">
        <v>2</v>
      </c>
      <c r="S12" s="21">
        <v>32</v>
      </c>
      <c r="T12" s="22"/>
      <c r="U12" s="22"/>
      <c r="V12" s="22"/>
      <c r="W12" s="11">
        <f t="shared" si="2"/>
        <v>501</v>
      </c>
    </row>
    <row r="13" spans="1:23" ht="12.75">
      <c r="A13" s="111"/>
      <c r="B13" s="36">
        <v>3</v>
      </c>
      <c r="C13" s="21">
        <v>21</v>
      </c>
      <c r="D13" s="22">
        <v>85</v>
      </c>
      <c r="E13" s="22">
        <v>2</v>
      </c>
      <c r="F13" s="22"/>
      <c r="G13" s="11">
        <f t="shared" si="0"/>
        <v>416</v>
      </c>
      <c r="I13" s="111"/>
      <c r="J13" s="36">
        <v>3</v>
      </c>
      <c r="K13" s="21">
        <v>30</v>
      </c>
      <c r="L13" s="22">
        <v>25</v>
      </c>
      <c r="M13" s="22"/>
      <c r="N13" s="22"/>
      <c r="O13" s="11">
        <f t="shared" si="1"/>
        <v>476</v>
      </c>
      <c r="Q13" s="111"/>
      <c r="R13" s="36">
        <v>3</v>
      </c>
      <c r="S13" s="21">
        <v>23</v>
      </c>
      <c r="T13" s="22"/>
      <c r="U13" s="22">
        <v>1</v>
      </c>
      <c r="V13" s="22"/>
      <c r="W13" s="11">
        <f t="shared" si="2"/>
        <v>501</v>
      </c>
    </row>
    <row r="14" spans="1:23" ht="12.75">
      <c r="A14" s="111"/>
      <c r="B14" s="36">
        <v>4</v>
      </c>
      <c r="C14" s="21">
        <v>24</v>
      </c>
      <c r="D14" s="22"/>
      <c r="E14" s="22">
        <v>1</v>
      </c>
      <c r="F14" s="22"/>
      <c r="G14" s="11">
        <f t="shared" si="0"/>
        <v>501</v>
      </c>
      <c r="I14" s="111"/>
      <c r="J14" s="36">
        <v>4</v>
      </c>
      <c r="K14" s="21">
        <v>17</v>
      </c>
      <c r="L14" s="22"/>
      <c r="M14" s="22">
        <v>3</v>
      </c>
      <c r="N14" s="22"/>
      <c r="O14" s="11">
        <f t="shared" si="1"/>
        <v>501</v>
      </c>
      <c r="Q14" s="111"/>
      <c r="R14" s="36">
        <v>4</v>
      </c>
      <c r="S14" s="21"/>
      <c r="T14" s="22"/>
      <c r="U14" s="22"/>
      <c r="V14" s="22"/>
      <c r="W14" s="11">
        <f t="shared" si="2"/>
        <v>0</v>
      </c>
    </row>
    <row r="15" spans="1:23" ht="13.5" thickBot="1">
      <c r="A15" s="112"/>
      <c r="B15" s="4">
        <v>5</v>
      </c>
      <c r="C15" s="23">
        <v>18</v>
      </c>
      <c r="D15" s="24">
        <v>81</v>
      </c>
      <c r="E15" s="24">
        <v>2</v>
      </c>
      <c r="F15" s="24"/>
      <c r="G15" s="12">
        <f t="shared" si="0"/>
        <v>420</v>
      </c>
      <c r="I15" s="112"/>
      <c r="J15" s="4">
        <v>5</v>
      </c>
      <c r="K15" s="23">
        <v>24</v>
      </c>
      <c r="L15" s="24">
        <v>23</v>
      </c>
      <c r="M15" s="24">
        <v>1</v>
      </c>
      <c r="N15" s="24"/>
      <c r="O15" s="12">
        <f t="shared" si="1"/>
        <v>478</v>
      </c>
      <c r="Q15" s="112"/>
      <c r="R15" s="4">
        <v>5</v>
      </c>
      <c r="S15" s="23"/>
      <c r="T15" s="24"/>
      <c r="U15" s="24"/>
      <c r="V15" s="24"/>
      <c r="W15" s="12">
        <f t="shared" si="2"/>
        <v>0</v>
      </c>
    </row>
    <row r="16" spans="1:23" ht="12.75" customHeight="1">
      <c r="A16" s="38">
        <f>IF(COUNTIF(G16:G20,"=501")&gt;2,1,0)</f>
        <v>1</v>
      </c>
      <c r="B16" s="35">
        <v>1</v>
      </c>
      <c r="C16" s="19">
        <v>21</v>
      </c>
      <c r="D16" s="20">
        <v>58</v>
      </c>
      <c r="E16" s="20">
        <v>2</v>
      </c>
      <c r="F16" s="20"/>
      <c r="G16" s="10">
        <f t="shared" si="0"/>
        <v>443</v>
      </c>
      <c r="I16" s="38">
        <f>IF(COUNTIF(O16:O20,"=501")&gt;2,1,0)</f>
        <v>0</v>
      </c>
      <c r="J16" s="35">
        <v>1</v>
      </c>
      <c r="K16" s="19">
        <v>24</v>
      </c>
      <c r="L16" s="20">
        <v>38</v>
      </c>
      <c r="M16" s="20">
        <v>1</v>
      </c>
      <c r="N16" s="20"/>
      <c r="O16" s="10">
        <f t="shared" si="1"/>
        <v>463</v>
      </c>
      <c r="Q16" s="38">
        <f>IF(COUNTIF(W16:W20,"=501")&gt;2,1,0)</f>
        <v>0</v>
      </c>
      <c r="R16" s="35">
        <v>1</v>
      </c>
      <c r="S16" s="19">
        <v>24</v>
      </c>
      <c r="T16" s="20">
        <v>76</v>
      </c>
      <c r="U16" s="20">
        <v>1</v>
      </c>
      <c r="V16" s="20"/>
      <c r="W16" s="10">
        <f t="shared" si="2"/>
        <v>425</v>
      </c>
    </row>
    <row r="17" spans="1:23" ht="12.75">
      <c r="A17" s="111" t="s">
        <v>16</v>
      </c>
      <c r="B17" s="36">
        <v>2</v>
      </c>
      <c r="C17" s="21">
        <v>24</v>
      </c>
      <c r="D17" s="22"/>
      <c r="E17" s="22">
        <v>3</v>
      </c>
      <c r="F17" s="22"/>
      <c r="G17" s="11">
        <f t="shared" si="0"/>
        <v>501</v>
      </c>
      <c r="I17" s="111" t="s">
        <v>16</v>
      </c>
      <c r="J17" s="36">
        <v>2</v>
      </c>
      <c r="K17" s="21">
        <v>34</v>
      </c>
      <c r="L17" s="22"/>
      <c r="M17" s="22"/>
      <c r="N17" s="22"/>
      <c r="O17" s="11">
        <f t="shared" si="1"/>
        <v>501</v>
      </c>
      <c r="Q17" s="111" t="s">
        <v>16</v>
      </c>
      <c r="R17" s="36">
        <v>2</v>
      </c>
      <c r="S17" s="21">
        <v>30</v>
      </c>
      <c r="T17" s="22">
        <v>40</v>
      </c>
      <c r="U17" s="22"/>
      <c r="V17" s="22"/>
      <c r="W17" s="11">
        <f t="shared" si="2"/>
        <v>461</v>
      </c>
    </row>
    <row r="18" spans="1:23" ht="12.75">
      <c r="A18" s="111"/>
      <c r="B18" s="36">
        <v>3</v>
      </c>
      <c r="C18" s="21">
        <v>21</v>
      </c>
      <c r="D18" s="22">
        <v>10</v>
      </c>
      <c r="E18" s="22">
        <v>1</v>
      </c>
      <c r="F18" s="22"/>
      <c r="G18" s="11">
        <f t="shared" si="0"/>
        <v>491</v>
      </c>
      <c r="I18" s="111"/>
      <c r="J18" s="36">
        <v>3</v>
      </c>
      <c r="K18" s="21">
        <v>18</v>
      </c>
      <c r="L18" s="22">
        <v>119</v>
      </c>
      <c r="M18" s="22">
        <v>1</v>
      </c>
      <c r="N18" s="22"/>
      <c r="O18" s="11">
        <f t="shared" si="1"/>
        <v>382</v>
      </c>
      <c r="Q18" s="111"/>
      <c r="R18" s="36">
        <v>3</v>
      </c>
      <c r="S18" s="21">
        <v>24</v>
      </c>
      <c r="T18" s="22">
        <v>36</v>
      </c>
      <c r="U18" s="22">
        <v>1</v>
      </c>
      <c r="V18" s="22"/>
      <c r="W18" s="11">
        <f t="shared" si="2"/>
        <v>465</v>
      </c>
    </row>
    <row r="19" spans="1:23" ht="12.75">
      <c r="A19" s="111"/>
      <c r="B19" s="36">
        <v>4</v>
      </c>
      <c r="C19" s="21">
        <v>17</v>
      </c>
      <c r="D19" s="22"/>
      <c r="E19" s="22">
        <v>2</v>
      </c>
      <c r="F19" s="22">
        <v>1</v>
      </c>
      <c r="G19" s="11">
        <f t="shared" si="0"/>
        <v>501</v>
      </c>
      <c r="I19" s="111"/>
      <c r="J19" s="36">
        <v>4</v>
      </c>
      <c r="K19" s="21">
        <v>32</v>
      </c>
      <c r="L19" s="22"/>
      <c r="M19" s="22">
        <v>1</v>
      </c>
      <c r="N19" s="22"/>
      <c r="O19" s="11">
        <f t="shared" si="1"/>
        <v>501</v>
      </c>
      <c r="Q19" s="111"/>
      <c r="R19" s="36">
        <v>4</v>
      </c>
      <c r="S19" s="21"/>
      <c r="T19" s="22"/>
      <c r="U19" s="22"/>
      <c r="V19" s="22"/>
      <c r="W19" s="11">
        <f t="shared" si="2"/>
        <v>0</v>
      </c>
    </row>
    <row r="20" spans="1:23" ht="13.5" thickBot="1">
      <c r="A20" s="112"/>
      <c r="B20" s="4">
        <v>5</v>
      </c>
      <c r="C20" s="23">
        <v>26</v>
      </c>
      <c r="D20" s="24"/>
      <c r="E20" s="24"/>
      <c r="F20" s="24"/>
      <c r="G20" s="12">
        <f t="shared" si="0"/>
        <v>501</v>
      </c>
      <c r="I20" s="112"/>
      <c r="J20" s="4">
        <v>5</v>
      </c>
      <c r="K20" s="23">
        <v>27</v>
      </c>
      <c r="L20" s="24">
        <v>32</v>
      </c>
      <c r="M20" s="24"/>
      <c r="N20" s="24"/>
      <c r="O20" s="12">
        <f t="shared" si="1"/>
        <v>469</v>
      </c>
      <c r="Q20" s="112"/>
      <c r="R20" s="4">
        <v>5</v>
      </c>
      <c r="S20" s="23"/>
      <c r="T20" s="24"/>
      <c r="U20" s="24"/>
      <c r="V20" s="24"/>
      <c r="W20" s="12">
        <f t="shared" si="2"/>
        <v>0</v>
      </c>
    </row>
    <row r="21" spans="1:23" ht="12.75" customHeight="1">
      <c r="A21" s="38">
        <f>IF(COUNTIF(G21:G25,"=501")&gt;2,1,0)</f>
        <v>1</v>
      </c>
      <c r="B21" s="35">
        <v>1</v>
      </c>
      <c r="C21" s="19">
        <v>33</v>
      </c>
      <c r="D21" s="20">
        <v>3</v>
      </c>
      <c r="E21" s="20"/>
      <c r="F21" s="20"/>
      <c r="G21" s="10">
        <f t="shared" si="0"/>
        <v>498</v>
      </c>
      <c r="I21" s="38">
        <f>IF(COUNTIF(O21:O25,"=501")&gt;2,1,0)</f>
        <v>0</v>
      </c>
      <c r="J21" s="35">
        <v>1</v>
      </c>
      <c r="K21" s="19">
        <v>27</v>
      </c>
      <c r="L21" s="20">
        <v>4</v>
      </c>
      <c r="M21" s="20">
        <v>1</v>
      </c>
      <c r="N21" s="20"/>
      <c r="O21" s="10">
        <f t="shared" si="1"/>
        <v>497</v>
      </c>
      <c r="Q21" s="38">
        <f>IF(COUNTIF(W21:W25,"=501")&gt;2,1,0)</f>
        <v>0</v>
      </c>
      <c r="R21" s="35">
        <v>1</v>
      </c>
      <c r="S21" s="19">
        <v>29</v>
      </c>
      <c r="T21" s="20"/>
      <c r="U21" s="20">
        <v>2</v>
      </c>
      <c r="V21" s="20"/>
      <c r="W21" s="10">
        <f t="shared" si="2"/>
        <v>501</v>
      </c>
    </row>
    <row r="22" spans="1:23" ht="12.75">
      <c r="A22" s="111" t="s">
        <v>17</v>
      </c>
      <c r="B22" s="36">
        <v>2</v>
      </c>
      <c r="C22" s="21">
        <v>26</v>
      </c>
      <c r="D22" s="22"/>
      <c r="E22" s="22"/>
      <c r="F22" s="22"/>
      <c r="G22" s="11">
        <f t="shared" si="0"/>
        <v>501</v>
      </c>
      <c r="I22" s="111" t="s">
        <v>17</v>
      </c>
      <c r="J22" s="36">
        <v>2</v>
      </c>
      <c r="K22" s="21">
        <v>27</v>
      </c>
      <c r="L22" s="22">
        <v>4</v>
      </c>
      <c r="M22" s="22">
        <v>1</v>
      </c>
      <c r="N22" s="22"/>
      <c r="O22" s="11">
        <f t="shared" si="1"/>
        <v>497</v>
      </c>
      <c r="Q22" s="111" t="s">
        <v>17</v>
      </c>
      <c r="R22" s="36">
        <v>2</v>
      </c>
      <c r="S22" s="21">
        <v>32</v>
      </c>
      <c r="T22" s="22"/>
      <c r="U22" s="22"/>
      <c r="V22" s="22"/>
      <c r="W22" s="11">
        <f t="shared" si="2"/>
        <v>501</v>
      </c>
    </row>
    <row r="23" spans="1:23" ht="12.75">
      <c r="A23" s="111"/>
      <c r="B23" s="36">
        <v>3</v>
      </c>
      <c r="C23" s="21">
        <v>26</v>
      </c>
      <c r="D23" s="22"/>
      <c r="E23" s="22">
        <v>1</v>
      </c>
      <c r="F23" s="22"/>
      <c r="G23" s="11">
        <f t="shared" si="0"/>
        <v>501</v>
      </c>
      <c r="I23" s="111"/>
      <c r="J23" s="36">
        <v>3</v>
      </c>
      <c r="K23" s="21">
        <v>24</v>
      </c>
      <c r="L23" s="22">
        <v>77</v>
      </c>
      <c r="M23" s="22">
        <v>1</v>
      </c>
      <c r="N23" s="22"/>
      <c r="O23" s="11">
        <f t="shared" si="1"/>
        <v>424</v>
      </c>
      <c r="Q23" s="111"/>
      <c r="R23" s="36">
        <v>3</v>
      </c>
      <c r="S23" s="21">
        <v>27</v>
      </c>
      <c r="T23" s="22">
        <v>192</v>
      </c>
      <c r="U23" s="22"/>
      <c r="V23" s="22"/>
      <c r="W23" s="11">
        <f t="shared" si="2"/>
        <v>309</v>
      </c>
    </row>
    <row r="24" spans="1:23" ht="12.75">
      <c r="A24" s="111"/>
      <c r="B24" s="36">
        <v>4</v>
      </c>
      <c r="C24" s="21">
        <v>26</v>
      </c>
      <c r="D24" s="22"/>
      <c r="E24" s="22">
        <v>2</v>
      </c>
      <c r="F24" s="22"/>
      <c r="G24" s="11">
        <f t="shared" si="0"/>
        <v>501</v>
      </c>
      <c r="I24" s="111"/>
      <c r="J24" s="36">
        <v>4</v>
      </c>
      <c r="K24" s="21"/>
      <c r="L24" s="22"/>
      <c r="M24" s="22"/>
      <c r="N24" s="22"/>
      <c r="O24" s="11">
        <f t="shared" si="1"/>
        <v>0</v>
      </c>
      <c r="Q24" s="111"/>
      <c r="R24" s="36">
        <v>4</v>
      </c>
      <c r="S24" s="21">
        <v>27</v>
      </c>
      <c r="T24" s="22">
        <v>120</v>
      </c>
      <c r="U24" s="22">
        <v>1</v>
      </c>
      <c r="V24" s="22"/>
      <c r="W24" s="11">
        <f t="shared" si="2"/>
        <v>381</v>
      </c>
    </row>
    <row r="25" spans="1:23" ht="13.5" thickBot="1">
      <c r="A25" s="112"/>
      <c r="B25" s="4">
        <v>5</v>
      </c>
      <c r="C25" s="23"/>
      <c r="D25" s="24"/>
      <c r="E25" s="24"/>
      <c r="F25" s="24"/>
      <c r="G25" s="12">
        <f t="shared" si="0"/>
        <v>0</v>
      </c>
      <c r="I25" s="112"/>
      <c r="J25" s="4">
        <v>5</v>
      </c>
      <c r="K25" s="23"/>
      <c r="L25" s="24"/>
      <c r="M25" s="24"/>
      <c r="N25" s="24"/>
      <c r="O25" s="12">
        <f t="shared" si="1"/>
        <v>0</v>
      </c>
      <c r="Q25" s="112"/>
      <c r="R25" s="4">
        <v>5</v>
      </c>
      <c r="S25" s="23">
        <v>24</v>
      </c>
      <c r="T25" s="24">
        <v>40</v>
      </c>
      <c r="U25" s="24">
        <v>1</v>
      </c>
      <c r="V25" s="24"/>
      <c r="W25" s="12">
        <f t="shared" si="2"/>
        <v>461</v>
      </c>
    </row>
    <row r="26" spans="1:23" ht="13.5" thickBot="1">
      <c r="A26" s="15"/>
      <c r="B26" s="16" t="s">
        <v>18</v>
      </c>
      <c r="C26" s="17">
        <f>SUM(C6:C25)</f>
        <v>422</v>
      </c>
      <c r="D26" s="18">
        <f>SUM(D6:D25)</f>
        <v>473</v>
      </c>
      <c r="E26" s="18">
        <f>SUM(E6:E25)</f>
        <v>20</v>
      </c>
      <c r="F26" s="18">
        <f>SUM(F6:F25)</f>
        <v>1</v>
      </c>
      <c r="G26" s="14">
        <f>SUM(G6:G25)</f>
        <v>8545</v>
      </c>
      <c r="I26" s="15"/>
      <c r="J26" s="16" t="s">
        <v>18</v>
      </c>
      <c r="K26" s="17">
        <f>SUM(K6:K25)</f>
        <v>427</v>
      </c>
      <c r="L26" s="18">
        <f>SUM(L6:L25)</f>
        <v>354</v>
      </c>
      <c r="M26" s="18">
        <f>SUM(M6:M25)</f>
        <v>14</v>
      </c>
      <c r="N26" s="18">
        <f>SUM(N6:N25)</f>
        <v>0</v>
      </c>
      <c r="O26" s="14">
        <f>SUM(O6:O25)</f>
        <v>7662</v>
      </c>
      <c r="Q26" s="15"/>
      <c r="R26" s="16" t="s">
        <v>18</v>
      </c>
      <c r="S26" s="17">
        <f>SUM(S6:S25)</f>
        <v>435</v>
      </c>
      <c r="T26" s="18">
        <f>SUM(T6:T25)</f>
        <v>764</v>
      </c>
      <c r="U26" s="18">
        <f>SUM(U6:U25)</f>
        <v>10</v>
      </c>
      <c r="V26" s="18">
        <f>SUM(V6:V25)</f>
        <v>0</v>
      </c>
      <c r="W26" s="14">
        <f>SUM(W6:W25)</f>
        <v>7252</v>
      </c>
    </row>
    <row r="27" ht="4.5" customHeight="1" thickBot="1"/>
    <row r="28" spans="1:23" ht="13.5" thickBot="1">
      <c r="A28" s="5" t="s">
        <v>4</v>
      </c>
      <c r="B28" s="6"/>
      <c r="C28" s="53" t="s">
        <v>19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0</v>
      </c>
      <c r="I28" s="5" t="s">
        <v>4</v>
      </c>
      <c r="J28" s="6"/>
      <c r="K28" s="53" t="s">
        <v>19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/>
      <c r="D30" s="20"/>
      <c r="E30" s="20"/>
      <c r="F30" s="20"/>
      <c r="G30" s="10">
        <f aca="true" t="shared" si="3" ref="G30:G49">IF(C30=0,0,501-D30)</f>
        <v>0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1" t="s">
        <v>14</v>
      </c>
      <c r="B31" s="36">
        <v>2</v>
      </c>
      <c r="C31" s="21"/>
      <c r="D31" s="22"/>
      <c r="E31" s="22"/>
      <c r="F31" s="22"/>
      <c r="G31" s="11">
        <f t="shared" si="3"/>
        <v>0</v>
      </c>
      <c r="I31" s="111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1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1"/>
      <c r="B32" s="36">
        <v>3</v>
      </c>
      <c r="C32" s="21"/>
      <c r="D32" s="22"/>
      <c r="E32" s="22"/>
      <c r="F32" s="22"/>
      <c r="G32" s="11">
        <f t="shared" si="3"/>
        <v>0</v>
      </c>
      <c r="I32" s="111"/>
      <c r="J32" s="36">
        <v>3</v>
      </c>
      <c r="K32" s="21"/>
      <c r="L32" s="22"/>
      <c r="M32" s="22"/>
      <c r="N32" s="22"/>
      <c r="O32" s="11">
        <f t="shared" si="4"/>
        <v>0</v>
      </c>
      <c r="Q32" s="111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1"/>
      <c r="B33" s="36">
        <v>4</v>
      </c>
      <c r="C33" s="21"/>
      <c r="D33" s="22"/>
      <c r="E33" s="22"/>
      <c r="F33" s="22"/>
      <c r="G33" s="11">
        <f t="shared" si="3"/>
        <v>0</v>
      </c>
      <c r="I33" s="111"/>
      <c r="J33" s="36">
        <v>4</v>
      </c>
      <c r="K33" s="21"/>
      <c r="L33" s="22"/>
      <c r="M33" s="22"/>
      <c r="N33" s="22"/>
      <c r="O33" s="11">
        <f t="shared" si="4"/>
        <v>0</v>
      </c>
      <c r="Q33" s="111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2"/>
      <c r="B34" s="4">
        <v>5</v>
      </c>
      <c r="C34" s="23"/>
      <c r="D34" s="24"/>
      <c r="E34" s="24"/>
      <c r="F34" s="24"/>
      <c r="G34" s="12">
        <f t="shared" si="3"/>
        <v>0</v>
      </c>
      <c r="I34" s="112"/>
      <c r="J34" s="4">
        <v>5</v>
      </c>
      <c r="K34" s="23"/>
      <c r="L34" s="24"/>
      <c r="M34" s="24"/>
      <c r="N34" s="24"/>
      <c r="O34" s="12">
        <f t="shared" si="4"/>
        <v>0</v>
      </c>
      <c r="Q34" s="112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/>
      <c r="D35" s="20"/>
      <c r="E35" s="20"/>
      <c r="F35" s="20"/>
      <c r="G35" s="10">
        <f t="shared" si="3"/>
        <v>0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1" t="s">
        <v>15</v>
      </c>
      <c r="B36" s="36">
        <v>2</v>
      </c>
      <c r="C36" s="21"/>
      <c r="D36" s="22"/>
      <c r="E36" s="22"/>
      <c r="F36" s="22"/>
      <c r="G36" s="11">
        <f t="shared" si="3"/>
        <v>0</v>
      </c>
      <c r="I36" s="111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1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1"/>
      <c r="B37" s="36">
        <v>3</v>
      </c>
      <c r="C37" s="21"/>
      <c r="D37" s="22"/>
      <c r="E37" s="22"/>
      <c r="F37" s="22"/>
      <c r="G37" s="11">
        <f t="shared" si="3"/>
        <v>0</v>
      </c>
      <c r="I37" s="111"/>
      <c r="J37" s="36">
        <v>3</v>
      </c>
      <c r="K37" s="21"/>
      <c r="L37" s="22"/>
      <c r="M37" s="22"/>
      <c r="N37" s="22"/>
      <c r="O37" s="11">
        <f t="shared" si="4"/>
        <v>0</v>
      </c>
      <c r="Q37" s="111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1"/>
      <c r="B38" s="36">
        <v>4</v>
      </c>
      <c r="C38" s="21"/>
      <c r="D38" s="22"/>
      <c r="E38" s="22"/>
      <c r="F38" s="22"/>
      <c r="G38" s="11">
        <f t="shared" si="3"/>
        <v>0</v>
      </c>
      <c r="I38" s="111"/>
      <c r="J38" s="36">
        <v>4</v>
      </c>
      <c r="K38" s="21"/>
      <c r="L38" s="22"/>
      <c r="M38" s="22"/>
      <c r="N38" s="22"/>
      <c r="O38" s="11">
        <f t="shared" si="4"/>
        <v>0</v>
      </c>
      <c r="Q38" s="111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2"/>
      <c r="B39" s="4">
        <v>5</v>
      </c>
      <c r="C39" s="23"/>
      <c r="D39" s="24"/>
      <c r="E39" s="24"/>
      <c r="F39" s="24"/>
      <c r="G39" s="12">
        <f t="shared" si="3"/>
        <v>0</v>
      </c>
      <c r="I39" s="112"/>
      <c r="J39" s="4">
        <v>5</v>
      </c>
      <c r="K39" s="23"/>
      <c r="L39" s="24"/>
      <c r="M39" s="24"/>
      <c r="N39" s="24"/>
      <c r="O39" s="12">
        <f t="shared" si="4"/>
        <v>0</v>
      </c>
      <c r="Q39" s="112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0</v>
      </c>
      <c r="B40" s="35">
        <v>1</v>
      </c>
      <c r="C40" s="19"/>
      <c r="D40" s="20"/>
      <c r="E40" s="20"/>
      <c r="F40" s="20"/>
      <c r="G40" s="10">
        <f t="shared" si="3"/>
        <v>0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1" t="s">
        <v>16</v>
      </c>
      <c r="B41" s="36">
        <v>2</v>
      </c>
      <c r="C41" s="21"/>
      <c r="D41" s="22"/>
      <c r="E41" s="22"/>
      <c r="F41" s="22"/>
      <c r="G41" s="11">
        <f t="shared" si="3"/>
        <v>0</v>
      </c>
      <c r="I41" s="111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1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1"/>
      <c r="B42" s="36">
        <v>3</v>
      </c>
      <c r="C42" s="21"/>
      <c r="D42" s="22"/>
      <c r="E42" s="22"/>
      <c r="F42" s="22"/>
      <c r="G42" s="11">
        <f t="shared" si="3"/>
        <v>0</v>
      </c>
      <c r="I42" s="111"/>
      <c r="J42" s="36">
        <v>3</v>
      </c>
      <c r="K42" s="21"/>
      <c r="L42" s="22"/>
      <c r="M42" s="22"/>
      <c r="N42" s="22"/>
      <c r="O42" s="11">
        <f t="shared" si="4"/>
        <v>0</v>
      </c>
      <c r="Q42" s="111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1"/>
      <c r="B43" s="36">
        <v>4</v>
      </c>
      <c r="C43" s="21"/>
      <c r="D43" s="22"/>
      <c r="E43" s="22"/>
      <c r="F43" s="22"/>
      <c r="G43" s="11">
        <f t="shared" si="3"/>
        <v>0</v>
      </c>
      <c r="I43" s="111"/>
      <c r="J43" s="36">
        <v>4</v>
      </c>
      <c r="K43" s="21"/>
      <c r="L43" s="22"/>
      <c r="M43" s="22"/>
      <c r="N43" s="22"/>
      <c r="O43" s="11">
        <f t="shared" si="4"/>
        <v>0</v>
      </c>
      <c r="Q43" s="111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2"/>
      <c r="B44" s="4">
        <v>5</v>
      </c>
      <c r="C44" s="23"/>
      <c r="D44" s="24"/>
      <c r="E44" s="24"/>
      <c r="F44" s="24"/>
      <c r="G44" s="12">
        <f t="shared" si="3"/>
        <v>0</v>
      </c>
      <c r="I44" s="112"/>
      <c r="J44" s="4">
        <v>5</v>
      </c>
      <c r="K44" s="23"/>
      <c r="L44" s="24"/>
      <c r="M44" s="24"/>
      <c r="N44" s="24"/>
      <c r="O44" s="12">
        <f t="shared" si="4"/>
        <v>0</v>
      </c>
      <c r="Q44" s="112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0</v>
      </c>
      <c r="B45" s="35">
        <v>1</v>
      </c>
      <c r="C45" s="19"/>
      <c r="D45" s="20"/>
      <c r="E45" s="20"/>
      <c r="F45" s="20"/>
      <c r="G45" s="10">
        <f t="shared" si="3"/>
        <v>0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1" t="s">
        <v>17</v>
      </c>
      <c r="B46" s="36">
        <v>2</v>
      </c>
      <c r="C46" s="21"/>
      <c r="D46" s="22"/>
      <c r="E46" s="22"/>
      <c r="F46" s="22"/>
      <c r="G46" s="11">
        <f t="shared" si="3"/>
        <v>0</v>
      </c>
      <c r="I46" s="111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1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1"/>
      <c r="B47" s="36">
        <v>3</v>
      </c>
      <c r="C47" s="21"/>
      <c r="D47" s="22"/>
      <c r="E47" s="22"/>
      <c r="F47" s="22"/>
      <c r="G47" s="11">
        <f t="shared" si="3"/>
        <v>0</v>
      </c>
      <c r="I47" s="111"/>
      <c r="J47" s="36">
        <v>3</v>
      </c>
      <c r="K47" s="21"/>
      <c r="L47" s="22"/>
      <c r="M47" s="22"/>
      <c r="N47" s="22"/>
      <c r="O47" s="11">
        <f t="shared" si="4"/>
        <v>0</v>
      </c>
      <c r="Q47" s="111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1"/>
      <c r="B48" s="36">
        <v>4</v>
      </c>
      <c r="C48" s="21"/>
      <c r="D48" s="22"/>
      <c r="E48" s="22"/>
      <c r="F48" s="22"/>
      <c r="G48" s="11">
        <f t="shared" si="3"/>
        <v>0</v>
      </c>
      <c r="I48" s="111"/>
      <c r="J48" s="36">
        <v>4</v>
      </c>
      <c r="K48" s="21"/>
      <c r="L48" s="22"/>
      <c r="M48" s="22"/>
      <c r="N48" s="22"/>
      <c r="O48" s="11">
        <f t="shared" si="4"/>
        <v>0</v>
      </c>
      <c r="Q48" s="111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2"/>
      <c r="B49" s="4">
        <v>5</v>
      </c>
      <c r="C49" s="23"/>
      <c r="D49" s="24"/>
      <c r="E49" s="24"/>
      <c r="F49" s="24"/>
      <c r="G49" s="12">
        <f t="shared" si="3"/>
        <v>0</v>
      </c>
      <c r="I49" s="112"/>
      <c r="J49" s="4">
        <v>5</v>
      </c>
      <c r="K49" s="23"/>
      <c r="L49" s="24"/>
      <c r="M49" s="24"/>
      <c r="N49" s="24"/>
      <c r="O49" s="12">
        <f t="shared" si="4"/>
        <v>0</v>
      </c>
      <c r="Q49" s="112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0</v>
      </c>
      <c r="D50" s="18">
        <f>SUM(D30:D49)</f>
        <v>0</v>
      </c>
      <c r="E50" s="18">
        <f>SUM(E30:E49)</f>
        <v>0</v>
      </c>
      <c r="F50" s="18">
        <f>SUM(F30:F49)</f>
        <v>0</v>
      </c>
      <c r="G50" s="14">
        <f>SUM(G30:G49)</f>
        <v>0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 sheet="1" objects="1" scenarios="1"/>
  <mergeCells count="27"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  <mergeCell ref="A22:A25"/>
    <mergeCell ref="I22:I25"/>
    <mergeCell ref="Q22:Q25"/>
    <mergeCell ref="A31:A34"/>
    <mergeCell ref="I31:I34"/>
    <mergeCell ref="Q31:Q34"/>
    <mergeCell ref="A12:A15"/>
    <mergeCell ref="I12:I15"/>
    <mergeCell ref="Q12:Q15"/>
    <mergeCell ref="A17:A20"/>
    <mergeCell ref="I17:I20"/>
    <mergeCell ref="Q17:Q20"/>
    <mergeCell ref="S1:S2"/>
    <mergeCell ref="T1:U1"/>
    <mergeCell ref="V1:W1"/>
    <mergeCell ref="A7:A10"/>
    <mergeCell ref="I7:I10"/>
    <mergeCell ref="Q7:Q1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35</v>
      </c>
      <c r="E1" s="1"/>
      <c r="F1" s="1"/>
      <c r="G1" s="2" t="s">
        <v>36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5">
        <v>1001</v>
      </c>
      <c r="T1" s="113" t="s">
        <v>24</v>
      </c>
      <c r="U1" s="114"/>
      <c r="V1" s="113" t="s">
        <v>25</v>
      </c>
      <c r="W1" s="114"/>
    </row>
    <row r="2" spans="1:23" ht="13.5" thickBot="1">
      <c r="A2" s="3"/>
      <c r="B2" s="29" t="s">
        <v>1</v>
      </c>
      <c r="C2" s="9"/>
      <c r="D2" s="9" t="s">
        <v>37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1</v>
      </c>
      <c r="M2" s="46">
        <f>COUNTA(T2,V2)</f>
        <v>1</v>
      </c>
      <c r="N2" s="46">
        <f>COUNTA(U2,W2)</f>
        <v>0</v>
      </c>
      <c r="O2" s="47">
        <f>IF((A6+A11+I6+I11+Q6+Q11+A30+A35+I30+I35+Q30+Q35)&lt;3,1,0)+IF((A16+A21+I16+I21+Q16+Q21+A40+A45+I40+I45+Q40+Q45)&lt;3,1,0)</f>
        <v>0</v>
      </c>
      <c r="P2" s="3"/>
      <c r="Q2" s="30"/>
      <c r="R2" s="30"/>
      <c r="S2" s="116"/>
      <c r="T2" s="43"/>
      <c r="U2" s="42"/>
      <c r="V2" s="43">
        <v>1</v>
      </c>
      <c r="W2" s="42"/>
    </row>
    <row r="3" ht="4.5" customHeight="1" thickBot="1"/>
    <row r="4" spans="1:23" ht="13.5" thickBot="1">
      <c r="A4" s="5" t="s">
        <v>4</v>
      </c>
      <c r="B4" s="6"/>
      <c r="C4" s="6" t="s">
        <v>84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2</v>
      </c>
      <c r="I4" s="5" t="s">
        <v>4</v>
      </c>
      <c r="J4" s="6"/>
      <c r="K4" s="107" t="s">
        <v>83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2</v>
      </c>
      <c r="Q4" s="5" t="s">
        <v>4</v>
      </c>
      <c r="R4" s="6"/>
      <c r="S4" s="107" t="s">
        <v>85</v>
      </c>
      <c r="T4" s="6"/>
      <c r="U4" s="7"/>
      <c r="V4" s="13" t="s">
        <v>13</v>
      </c>
      <c r="W4" s="39">
        <f>IF(COUNTIF(W6:W10,"=501")&gt;2,1,0)+IF(COUNTIF(W11:W15,"=501")&gt;2,1,0)+IF(COUNTIF(W16:W20,"=501")&gt;2,1,0)+IF(COUNTIF(W21:W25,"=501")&gt;2,1,0)</f>
        <v>3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0</v>
      </c>
      <c r="B6" s="35">
        <v>1</v>
      </c>
      <c r="C6" s="19">
        <v>24</v>
      </c>
      <c r="D6" s="20">
        <v>93</v>
      </c>
      <c r="E6" s="20">
        <v>1</v>
      </c>
      <c r="F6" s="20"/>
      <c r="G6" s="10">
        <f aca="true" t="shared" si="0" ref="G6:G25">IF(C6=0,0,501-D6)</f>
        <v>408</v>
      </c>
      <c r="I6" s="38">
        <f>IF(COUNTIF(O6:O10,"=501")&gt;2,1,0)</f>
        <v>1</v>
      </c>
      <c r="J6" s="35">
        <v>1</v>
      </c>
      <c r="K6" s="19">
        <v>31</v>
      </c>
      <c r="L6" s="20"/>
      <c r="M6" s="20"/>
      <c r="N6" s="20"/>
      <c r="O6" s="10">
        <f aca="true" t="shared" si="1" ref="O6:O25">IF(K6=0,0,501-L6)</f>
        <v>501</v>
      </c>
      <c r="Q6" s="38">
        <f>IF(COUNTIF(W6:W10,"=501")&gt;2,1,0)</f>
        <v>1</v>
      </c>
      <c r="R6" s="35">
        <v>1</v>
      </c>
      <c r="S6" s="19">
        <v>21</v>
      </c>
      <c r="T6" s="20">
        <v>55</v>
      </c>
      <c r="U6" s="20">
        <v>1</v>
      </c>
      <c r="V6" s="20"/>
      <c r="W6" s="10">
        <f aca="true" t="shared" si="2" ref="W6:W25">IF(S6=0,0,501-T6)</f>
        <v>446</v>
      </c>
    </row>
    <row r="7" spans="1:23" ht="12.75">
      <c r="A7" s="111" t="s">
        <v>14</v>
      </c>
      <c r="B7" s="36">
        <v>2</v>
      </c>
      <c r="C7" s="21">
        <v>21</v>
      </c>
      <c r="D7" s="22">
        <v>88</v>
      </c>
      <c r="E7" s="22">
        <v>1</v>
      </c>
      <c r="F7" s="22"/>
      <c r="G7" s="11">
        <f t="shared" si="0"/>
        <v>413</v>
      </c>
      <c r="I7" s="111" t="s">
        <v>14</v>
      </c>
      <c r="J7" s="36">
        <v>2</v>
      </c>
      <c r="K7" s="21">
        <v>36</v>
      </c>
      <c r="L7" s="22"/>
      <c r="M7" s="22"/>
      <c r="N7" s="22"/>
      <c r="O7" s="11">
        <f t="shared" si="1"/>
        <v>501</v>
      </c>
      <c r="Q7" s="111" t="s">
        <v>14</v>
      </c>
      <c r="R7" s="36">
        <v>2</v>
      </c>
      <c r="S7" s="21">
        <v>28</v>
      </c>
      <c r="T7" s="22"/>
      <c r="U7" s="22"/>
      <c r="V7" s="22"/>
      <c r="W7" s="11">
        <f t="shared" si="2"/>
        <v>501</v>
      </c>
    </row>
    <row r="8" spans="1:23" ht="12.75">
      <c r="A8" s="111"/>
      <c r="B8" s="36">
        <v>3</v>
      </c>
      <c r="C8" s="21">
        <v>30</v>
      </c>
      <c r="D8" s="22">
        <v>38</v>
      </c>
      <c r="E8" s="22"/>
      <c r="F8" s="22"/>
      <c r="G8" s="11">
        <f t="shared" si="0"/>
        <v>463</v>
      </c>
      <c r="I8" s="111"/>
      <c r="J8" s="36">
        <v>3</v>
      </c>
      <c r="K8" s="21">
        <v>25</v>
      </c>
      <c r="L8" s="22"/>
      <c r="M8" s="22">
        <v>2</v>
      </c>
      <c r="N8" s="22"/>
      <c r="O8" s="11">
        <f t="shared" si="1"/>
        <v>501</v>
      </c>
      <c r="Q8" s="111"/>
      <c r="R8" s="36">
        <v>3</v>
      </c>
      <c r="S8" s="21">
        <v>21</v>
      </c>
      <c r="T8" s="22">
        <v>188</v>
      </c>
      <c r="U8" s="22"/>
      <c r="V8" s="22"/>
      <c r="W8" s="11">
        <f t="shared" si="2"/>
        <v>313</v>
      </c>
    </row>
    <row r="9" spans="1:23" ht="12.75">
      <c r="A9" s="111"/>
      <c r="B9" s="36">
        <v>4</v>
      </c>
      <c r="C9" s="21"/>
      <c r="D9" s="22"/>
      <c r="E9" s="22"/>
      <c r="F9" s="22"/>
      <c r="G9" s="11">
        <f t="shared" si="0"/>
        <v>0</v>
      </c>
      <c r="I9" s="111"/>
      <c r="J9" s="36">
        <v>4</v>
      </c>
      <c r="K9" s="21"/>
      <c r="L9" s="22"/>
      <c r="M9" s="22"/>
      <c r="N9" s="22"/>
      <c r="O9" s="11">
        <f t="shared" si="1"/>
        <v>0</v>
      </c>
      <c r="Q9" s="111"/>
      <c r="R9" s="36">
        <v>4</v>
      </c>
      <c r="S9" s="21">
        <v>28</v>
      </c>
      <c r="T9" s="22"/>
      <c r="U9" s="22"/>
      <c r="V9" s="22"/>
      <c r="W9" s="11">
        <f t="shared" si="2"/>
        <v>501</v>
      </c>
    </row>
    <row r="10" spans="1:23" ht="13.5" thickBot="1">
      <c r="A10" s="112"/>
      <c r="B10" s="4">
        <v>5</v>
      </c>
      <c r="C10" s="23"/>
      <c r="D10" s="24"/>
      <c r="E10" s="24"/>
      <c r="F10" s="24"/>
      <c r="G10" s="12">
        <f t="shared" si="0"/>
        <v>0</v>
      </c>
      <c r="I10" s="112"/>
      <c r="J10" s="4">
        <v>5</v>
      </c>
      <c r="K10" s="23"/>
      <c r="L10" s="24"/>
      <c r="M10" s="24"/>
      <c r="N10" s="24"/>
      <c r="O10" s="12">
        <f t="shared" si="1"/>
        <v>0</v>
      </c>
      <c r="Q10" s="112"/>
      <c r="R10" s="4">
        <v>5</v>
      </c>
      <c r="S10" s="23">
        <v>53</v>
      </c>
      <c r="T10" s="24"/>
      <c r="U10" s="24"/>
      <c r="V10" s="24"/>
      <c r="W10" s="12">
        <f t="shared" si="2"/>
        <v>501</v>
      </c>
    </row>
    <row r="11" spans="1:23" ht="12.75" customHeight="1">
      <c r="A11" s="38">
        <f>IF(COUNTIF(G11:G15,"=501")&gt;2,1,0)</f>
        <v>1</v>
      </c>
      <c r="B11" s="35">
        <v>1</v>
      </c>
      <c r="C11" s="19">
        <v>43</v>
      </c>
      <c r="D11" s="20"/>
      <c r="E11" s="20"/>
      <c r="F11" s="20"/>
      <c r="G11" s="10">
        <f t="shared" si="0"/>
        <v>501</v>
      </c>
      <c r="I11" s="38">
        <f>IF(COUNTIF(O11:O15,"=501")&gt;2,1,0)</f>
        <v>0</v>
      </c>
      <c r="J11" s="35">
        <v>1</v>
      </c>
      <c r="K11" s="19">
        <v>21</v>
      </c>
      <c r="L11" s="20">
        <v>103</v>
      </c>
      <c r="M11" s="20">
        <v>1</v>
      </c>
      <c r="N11" s="20"/>
      <c r="O11" s="10">
        <f t="shared" si="1"/>
        <v>398</v>
      </c>
      <c r="Q11" s="38">
        <f>IF(COUNTIF(W11:W15,"=501")&gt;2,1,0)</f>
        <v>1</v>
      </c>
      <c r="R11" s="35">
        <v>1</v>
      </c>
      <c r="S11" s="19">
        <v>25</v>
      </c>
      <c r="T11" s="20"/>
      <c r="U11" s="20">
        <v>1</v>
      </c>
      <c r="V11" s="20">
        <v>1</v>
      </c>
      <c r="W11" s="10">
        <f t="shared" si="2"/>
        <v>501</v>
      </c>
    </row>
    <row r="12" spans="1:23" ht="12.75">
      <c r="A12" s="111" t="s">
        <v>15</v>
      </c>
      <c r="B12" s="36">
        <v>2</v>
      </c>
      <c r="C12" s="21">
        <v>42</v>
      </c>
      <c r="D12" s="22"/>
      <c r="E12" s="22">
        <v>1</v>
      </c>
      <c r="F12" s="22"/>
      <c r="G12" s="11">
        <f t="shared" si="0"/>
        <v>501</v>
      </c>
      <c r="I12" s="111" t="s">
        <v>15</v>
      </c>
      <c r="J12" s="36">
        <v>2</v>
      </c>
      <c r="K12" s="21">
        <v>29</v>
      </c>
      <c r="L12" s="22"/>
      <c r="M12" s="22">
        <v>1</v>
      </c>
      <c r="N12" s="22"/>
      <c r="O12" s="11">
        <f t="shared" si="1"/>
        <v>501</v>
      </c>
      <c r="Q12" s="111" t="s">
        <v>15</v>
      </c>
      <c r="R12" s="36">
        <v>2</v>
      </c>
      <c r="S12" s="21">
        <v>23</v>
      </c>
      <c r="T12" s="22"/>
      <c r="U12" s="22">
        <v>2</v>
      </c>
      <c r="V12" s="22"/>
      <c r="W12" s="11">
        <f t="shared" si="2"/>
        <v>501</v>
      </c>
    </row>
    <row r="13" spans="1:23" ht="12.75">
      <c r="A13" s="111"/>
      <c r="B13" s="36">
        <v>3</v>
      </c>
      <c r="C13" s="21">
        <v>28</v>
      </c>
      <c r="D13" s="22"/>
      <c r="E13" s="22">
        <v>1</v>
      </c>
      <c r="F13" s="22"/>
      <c r="G13" s="11">
        <f t="shared" si="0"/>
        <v>501</v>
      </c>
      <c r="I13" s="111"/>
      <c r="J13" s="36">
        <v>3</v>
      </c>
      <c r="K13" s="21">
        <v>21</v>
      </c>
      <c r="L13" s="22">
        <v>47</v>
      </c>
      <c r="M13" s="22">
        <v>1</v>
      </c>
      <c r="N13" s="22"/>
      <c r="O13" s="11">
        <f t="shared" si="1"/>
        <v>454</v>
      </c>
      <c r="Q13" s="111"/>
      <c r="R13" s="36">
        <v>3</v>
      </c>
      <c r="S13" s="21">
        <v>29</v>
      </c>
      <c r="T13" s="22"/>
      <c r="U13" s="22">
        <v>1</v>
      </c>
      <c r="V13" s="22"/>
      <c r="W13" s="11">
        <f t="shared" si="2"/>
        <v>501</v>
      </c>
    </row>
    <row r="14" spans="1:23" ht="12.75">
      <c r="A14" s="111"/>
      <c r="B14" s="36">
        <v>4</v>
      </c>
      <c r="C14" s="21"/>
      <c r="D14" s="22"/>
      <c r="E14" s="22"/>
      <c r="F14" s="22"/>
      <c r="G14" s="11">
        <f t="shared" si="0"/>
        <v>0</v>
      </c>
      <c r="I14" s="111"/>
      <c r="J14" s="36">
        <v>4</v>
      </c>
      <c r="K14" s="21">
        <v>45</v>
      </c>
      <c r="L14" s="22">
        <v>2</v>
      </c>
      <c r="M14" s="22">
        <v>3</v>
      </c>
      <c r="N14" s="22"/>
      <c r="O14" s="11">
        <f t="shared" si="1"/>
        <v>499</v>
      </c>
      <c r="Q14" s="111"/>
      <c r="R14" s="36">
        <v>4</v>
      </c>
      <c r="S14" s="21"/>
      <c r="T14" s="22"/>
      <c r="U14" s="22"/>
      <c r="V14" s="22"/>
      <c r="W14" s="11">
        <f t="shared" si="2"/>
        <v>0</v>
      </c>
    </row>
    <row r="15" spans="1:23" ht="13.5" thickBot="1">
      <c r="A15" s="112"/>
      <c r="B15" s="4">
        <v>5</v>
      </c>
      <c r="C15" s="23"/>
      <c r="D15" s="24"/>
      <c r="E15" s="24"/>
      <c r="F15" s="24"/>
      <c r="G15" s="12">
        <f t="shared" si="0"/>
        <v>0</v>
      </c>
      <c r="I15" s="112"/>
      <c r="J15" s="4">
        <v>5</v>
      </c>
      <c r="K15" s="23"/>
      <c r="L15" s="24"/>
      <c r="M15" s="24"/>
      <c r="N15" s="24"/>
      <c r="O15" s="12">
        <f t="shared" si="1"/>
        <v>0</v>
      </c>
      <c r="Q15" s="112"/>
      <c r="R15" s="4">
        <v>5</v>
      </c>
      <c r="S15" s="23"/>
      <c r="T15" s="24"/>
      <c r="U15" s="24"/>
      <c r="V15" s="24"/>
      <c r="W15" s="12">
        <f t="shared" si="2"/>
        <v>0</v>
      </c>
    </row>
    <row r="16" spans="1:23" ht="12.75" customHeight="1">
      <c r="A16" s="38">
        <f>IF(COUNTIF(G16:G20,"=501")&gt;2,1,0)</f>
        <v>1</v>
      </c>
      <c r="B16" s="35">
        <v>1</v>
      </c>
      <c r="C16" s="19">
        <v>18</v>
      </c>
      <c r="D16" s="20"/>
      <c r="E16" s="20">
        <v>2</v>
      </c>
      <c r="F16" s="20"/>
      <c r="G16" s="10">
        <f t="shared" si="0"/>
        <v>501</v>
      </c>
      <c r="I16" s="38">
        <f>IF(COUNTIF(O16:O20,"=501")&gt;2,1,0)</f>
        <v>1</v>
      </c>
      <c r="J16" s="35">
        <v>1</v>
      </c>
      <c r="K16" s="19">
        <v>36</v>
      </c>
      <c r="L16" s="20"/>
      <c r="M16" s="20">
        <v>1</v>
      </c>
      <c r="N16" s="20"/>
      <c r="O16" s="10">
        <f t="shared" si="1"/>
        <v>501</v>
      </c>
      <c r="Q16" s="38">
        <f>IF(COUNTIF(W16:W20,"=501")&gt;2,1,0)</f>
        <v>0</v>
      </c>
      <c r="R16" s="35">
        <v>1</v>
      </c>
      <c r="S16" s="19">
        <v>25</v>
      </c>
      <c r="T16" s="20"/>
      <c r="U16" s="20">
        <v>1</v>
      </c>
      <c r="V16" s="20"/>
      <c r="W16" s="10">
        <f t="shared" si="2"/>
        <v>501</v>
      </c>
    </row>
    <row r="17" spans="1:23" ht="12.75">
      <c r="A17" s="111" t="s">
        <v>16</v>
      </c>
      <c r="B17" s="36">
        <v>2</v>
      </c>
      <c r="C17" s="21">
        <v>21</v>
      </c>
      <c r="D17" s="22">
        <v>44</v>
      </c>
      <c r="E17" s="22">
        <v>1</v>
      </c>
      <c r="F17" s="22"/>
      <c r="G17" s="11">
        <f t="shared" si="0"/>
        <v>457</v>
      </c>
      <c r="I17" s="111" t="s">
        <v>16</v>
      </c>
      <c r="J17" s="36">
        <v>2</v>
      </c>
      <c r="K17" s="21">
        <v>38</v>
      </c>
      <c r="L17" s="22"/>
      <c r="M17" s="22"/>
      <c r="N17" s="22"/>
      <c r="O17" s="11">
        <f t="shared" si="1"/>
        <v>501</v>
      </c>
      <c r="Q17" s="111" t="s">
        <v>16</v>
      </c>
      <c r="R17" s="36">
        <v>2</v>
      </c>
      <c r="S17" s="21">
        <v>33</v>
      </c>
      <c r="T17" s="22">
        <v>10</v>
      </c>
      <c r="U17" s="22"/>
      <c r="V17" s="22"/>
      <c r="W17" s="11">
        <f t="shared" si="2"/>
        <v>491</v>
      </c>
    </row>
    <row r="18" spans="1:23" ht="12.75">
      <c r="A18" s="111"/>
      <c r="B18" s="36">
        <v>3</v>
      </c>
      <c r="C18" s="21">
        <v>41</v>
      </c>
      <c r="D18" s="22"/>
      <c r="E18" s="22">
        <v>1</v>
      </c>
      <c r="F18" s="22"/>
      <c r="G18" s="11">
        <f t="shared" si="0"/>
        <v>501</v>
      </c>
      <c r="I18" s="111"/>
      <c r="J18" s="36">
        <v>3</v>
      </c>
      <c r="K18" s="21">
        <v>34</v>
      </c>
      <c r="L18" s="22"/>
      <c r="M18" s="22">
        <v>1</v>
      </c>
      <c r="N18" s="22"/>
      <c r="O18" s="11">
        <f t="shared" si="1"/>
        <v>501</v>
      </c>
      <c r="Q18" s="111"/>
      <c r="R18" s="36">
        <v>3</v>
      </c>
      <c r="S18" s="21">
        <v>30</v>
      </c>
      <c r="T18" s="22"/>
      <c r="U18" s="22"/>
      <c r="V18" s="22"/>
      <c r="W18" s="11">
        <f t="shared" si="2"/>
        <v>501</v>
      </c>
    </row>
    <row r="19" spans="1:23" ht="12.75">
      <c r="A19" s="111"/>
      <c r="B19" s="36">
        <v>4</v>
      </c>
      <c r="C19" s="21">
        <v>24</v>
      </c>
      <c r="D19" s="22">
        <v>32</v>
      </c>
      <c r="E19" s="22">
        <v>2</v>
      </c>
      <c r="F19" s="22"/>
      <c r="G19" s="11">
        <f t="shared" si="0"/>
        <v>469</v>
      </c>
      <c r="I19" s="111"/>
      <c r="J19" s="36">
        <v>4</v>
      </c>
      <c r="K19" s="21"/>
      <c r="L19" s="22"/>
      <c r="M19" s="22"/>
      <c r="N19" s="22"/>
      <c r="O19" s="11">
        <f t="shared" si="1"/>
        <v>0</v>
      </c>
      <c r="Q19" s="111"/>
      <c r="R19" s="36">
        <v>4</v>
      </c>
      <c r="S19" s="21">
        <v>54</v>
      </c>
      <c r="T19" s="22">
        <v>7</v>
      </c>
      <c r="U19" s="22"/>
      <c r="V19" s="22"/>
      <c r="W19" s="11">
        <f t="shared" si="2"/>
        <v>494</v>
      </c>
    </row>
    <row r="20" spans="1:23" ht="13.5" thickBot="1">
      <c r="A20" s="112"/>
      <c r="B20" s="4">
        <v>5</v>
      </c>
      <c r="C20" s="23">
        <v>34</v>
      </c>
      <c r="D20" s="24"/>
      <c r="E20" s="24"/>
      <c r="F20" s="24"/>
      <c r="G20" s="12">
        <f t="shared" si="0"/>
        <v>501</v>
      </c>
      <c r="I20" s="112"/>
      <c r="J20" s="4">
        <v>5</v>
      </c>
      <c r="K20" s="23"/>
      <c r="L20" s="24"/>
      <c r="M20" s="24"/>
      <c r="N20" s="24"/>
      <c r="O20" s="12">
        <f t="shared" si="1"/>
        <v>0</v>
      </c>
      <c r="Q20" s="112"/>
      <c r="R20" s="4">
        <v>5</v>
      </c>
      <c r="S20" s="23">
        <v>30</v>
      </c>
      <c r="T20" s="24">
        <v>16</v>
      </c>
      <c r="U20" s="24">
        <v>1</v>
      </c>
      <c r="V20" s="24"/>
      <c r="W20" s="12">
        <f t="shared" si="2"/>
        <v>485</v>
      </c>
    </row>
    <row r="21" spans="1:23" ht="12.75" customHeight="1">
      <c r="A21" s="38">
        <f>IF(COUNTIF(G21:G25,"=501")&gt;2,1,0)</f>
        <v>0</v>
      </c>
      <c r="B21" s="35">
        <v>1</v>
      </c>
      <c r="C21" s="19">
        <v>33</v>
      </c>
      <c r="D21" s="20"/>
      <c r="E21" s="20"/>
      <c r="F21" s="20"/>
      <c r="G21" s="10">
        <f t="shared" si="0"/>
        <v>501</v>
      </c>
      <c r="I21" s="38">
        <f>IF(COUNTIF(O21:O25,"=501")&gt;2,1,0)</f>
        <v>0</v>
      </c>
      <c r="J21" s="35">
        <v>1</v>
      </c>
      <c r="K21" s="19">
        <v>27</v>
      </c>
      <c r="L21" s="20">
        <v>18</v>
      </c>
      <c r="M21" s="20">
        <v>1</v>
      </c>
      <c r="N21" s="20"/>
      <c r="O21" s="10">
        <f t="shared" si="1"/>
        <v>483</v>
      </c>
      <c r="Q21" s="38">
        <f>IF(COUNTIF(W21:W25,"=501")&gt;2,1,0)</f>
        <v>1</v>
      </c>
      <c r="R21" s="35">
        <v>1</v>
      </c>
      <c r="S21" s="19">
        <v>24</v>
      </c>
      <c r="T21" s="20">
        <v>8</v>
      </c>
      <c r="U21" s="20">
        <v>1</v>
      </c>
      <c r="V21" s="20"/>
      <c r="W21" s="10">
        <f t="shared" si="2"/>
        <v>493</v>
      </c>
    </row>
    <row r="22" spans="1:23" ht="12.75">
      <c r="A22" s="111" t="s">
        <v>17</v>
      </c>
      <c r="B22" s="36">
        <v>2</v>
      </c>
      <c r="C22" s="21">
        <v>54</v>
      </c>
      <c r="D22" s="22">
        <v>2</v>
      </c>
      <c r="E22" s="22">
        <v>1</v>
      </c>
      <c r="F22" s="22"/>
      <c r="G22" s="11">
        <f t="shared" si="0"/>
        <v>499</v>
      </c>
      <c r="I22" s="111" t="s">
        <v>17</v>
      </c>
      <c r="J22" s="36">
        <v>2</v>
      </c>
      <c r="K22" s="21">
        <v>30</v>
      </c>
      <c r="L22" s="22">
        <v>4</v>
      </c>
      <c r="M22" s="22"/>
      <c r="N22" s="22"/>
      <c r="O22" s="11">
        <f t="shared" si="1"/>
        <v>497</v>
      </c>
      <c r="Q22" s="111" t="s">
        <v>17</v>
      </c>
      <c r="R22" s="36">
        <v>2</v>
      </c>
      <c r="S22" s="21">
        <v>29</v>
      </c>
      <c r="T22" s="22"/>
      <c r="U22" s="22">
        <v>1</v>
      </c>
      <c r="V22" s="22"/>
      <c r="W22" s="11">
        <f t="shared" si="2"/>
        <v>501</v>
      </c>
    </row>
    <row r="23" spans="1:23" ht="12.75">
      <c r="A23" s="111"/>
      <c r="B23" s="36">
        <v>3</v>
      </c>
      <c r="C23" s="21">
        <v>24</v>
      </c>
      <c r="D23" s="22">
        <v>138</v>
      </c>
      <c r="E23" s="22"/>
      <c r="F23" s="22"/>
      <c r="G23" s="11">
        <f t="shared" si="0"/>
        <v>363</v>
      </c>
      <c r="I23" s="111"/>
      <c r="J23" s="36">
        <v>3</v>
      </c>
      <c r="K23" s="21">
        <v>27</v>
      </c>
      <c r="L23" s="22">
        <v>8</v>
      </c>
      <c r="M23" s="22">
        <v>1</v>
      </c>
      <c r="N23" s="22"/>
      <c r="O23" s="11">
        <f t="shared" si="1"/>
        <v>493</v>
      </c>
      <c r="Q23" s="111"/>
      <c r="R23" s="36">
        <v>3</v>
      </c>
      <c r="S23" s="21">
        <v>24</v>
      </c>
      <c r="T23" s="22">
        <v>118</v>
      </c>
      <c r="U23" s="22"/>
      <c r="V23" s="22"/>
      <c r="W23" s="11">
        <f t="shared" si="2"/>
        <v>383</v>
      </c>
    </row>
    <row r="24" spans="1:23" ht="12.75">
      <c r="A24" s="111"/>
      <c r="B24" s="36">
        <v>4</v>
      </c>
      <c r="C24" s="21">
        <v>33</v>
      </c>
      <c r="D24" s="22">
        <v>9</v>
      </c>
      <c r="E24" s="22"/>
      <c r="F24" s="22"/>
      <c r="G24" s="11">
        <f t="shared" si="0"/>
        <v>492</v>
      </c>
      <c r="I24" s="111"/>
      <c r="J24" s="36">
        <v>4</v>
      </c>
      <c r="K24" s="21"/>
      <c r="L24" s="22"/>
      <c r="M24" s="22"/>
      <c r="N24" s="22"/>
      <c r="O24" s="11">
        <f t="shared" si="1"/>
        <v>0</v>
      </c>
      <c r="Q24" s="111"/>
      <c r="R24" s="36">
        <v>4</v>
      </c>
      <c r="S24" s="21">
        <v>21</v>
      </c>
      <c r="T24" s="22"/>
      <c r="U24" s="22">
        <v>2</v>
      </c>
      <c r="V24" s="22"/>
      <c r="W24" s="11">
        <f t="shared" si="2"/>
        <v>501</v>
      </c>
    </row>
    <row r="25" spans="1:23" ht="13.5" thickBot="1">
      <c r="A25" s="112"/>
      <c r="B25" s="4">
        <v>5</v>
      </c>
      <c r="C25" s="23"/>
      <c r="D25" s="24"/>
      <c r="E25" s="24"/>
      <c r="F25" s="24"/>
      <c r="G25" s="12">
        <f t="shared" si="0"/>
        <v>0</v>
      </c>
      <c r="I25" s="112"/>
      <c r="J25" s="4">
        <v>5</v>
      </c>
      <c r="K25" s="23"/>
      <c r="L25" s="24"/>
      <c r="M25" s="24"/>
      <c r="N25" s="24"/>
      <c r="O25" s="12">
        <f t="shared" si="1"/>
        <v>0</v>
      </c>
      <c r="Q25" s="112"/>
      <c r="R25" s="4">
        <v>5</v>
      </c>
      <c r="S25" s="23">
        <v>33</v>
      </c>
      <c r="T25" s="24"/>
      <c r="U25" s="24">
        <v>1</v>
      </c>
      <c r="V25" s="24"/>
      <c r="W25" s="12">
        <f t="shared" si="2"/>
        <v>501</v>
      </c>
    </row>
    <row r="26" spans="1:23" ht="13.5" thickBot="1">
      <c r="A26" s="15"/>
      <c r="B26" s="16" t="s">
        <v>18</v>
      </c>
      <c r="C26" s="17">
        <f>SUM(C6:C25)</f>
        <v>470</v>
      </c>
      <c r="D26" s="18">
        <f>SUM(D6:D25)</f>
        <v>444</v>
      </c>
      <c r="E26" s="18">
        <f>SUM(E6:E25)</f>
        <v>11</v>
      </c>
      <c r="F26" s="18">
        <f>SUM(F6:F25)</f>
        <v>0</v>
      </c>
      <c r="G26" s="14">
        <f>SUM(G6:G25)</f>
        <v>7071</v>
      </c>
      <c r="I26" s="15"/>
      <c r="J26" s="16" t="s">
        <v>18</v>
      </c>
      <c r="K26" s="17">
        <f>SUM(K6:K25)</f>
        <v>400</v>
      </c>
      <c r="L26" s="18">
        <f>SUM(L6:L25)</f>
        <v>182</v>
      </c>
      <c r="M26" s="18">
        <f>SUM(M6:M25)</f>
        <v>12</v>
      </c>
      <c r="N26" s="18">
        <f>SUM(N6:N25)</f>
        <v>0</v>
      </c>
      <c r="O26" s="14">
        <f>SUM(O6:O25)</f>
        <v>6331</v>
      </c>
      <c r="Q26" s="15"/>
      <c r="R26" s="16" t="s">
        <v>18</v>
      </c>
      <c r="S26" s="17">
        <f>SUM(S6:S25)</f>
        <v>531</v>
      </c>
      <c r="T26" s="18">
        <f>SUM(T6:T25)</f>
        <v>402</v>
      </c>
      <c r="U26" s="18">
        <f>SUM(U6:U25)</f>
        <v>12</v>
      </c>
      <c r="V26" s="18">
        <f>SUM(V6:V25)</f>
        <v>1</v>
      </c>
      <c r="W26" s="14">
        <f>SUM(W6:W25)</f>
        <v>8616</v>
      </c>
    </row>
    <row r="27" ht="4.5" customHeight="1" thickBot="1"/>
    <row r="28" spans="1:23" ht="13.5" thickBot="1">
      <c r="A28" s="5" t="s">
        <v>4</v>
      </c>
      <c r="B28" s="6"/>
      <c r="C28" s="107" t="s">
        <v>86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0</v>
      </c>
      <c r="I28" s="5" t="s">
        <v>4</v>
      </c>
      <c r="J28" s="6"/>
      <c r="K28" s="53" t="s">
        <v>19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/>
      <c r="D30" s="20"/>
      <c r="E30" s="20"/>
      <c r="F30" s="20"/>
      <c r="G30" s="10">
        <f aca="true" t="shared" si="3" ref="G30:G49">IF(C30=0,0,501-D30)</f>
        <v>0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1" t="s">
        <v>14</v>
      </c>
      <c r="B31" s="36">
        <v>2</v>
      </c>
      <c r="C31" s="21"/>
      <c r="D31" s="22"/>
      <c r="E31" s="22"/>
      <c r="F31" s="22"/>
      <c r="G31" s="11">
        <f t="shared" si="3"/>
        <v>0</v>
      </c>
      <c r="I31" s="111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1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1"/>
      <c r="B32" s="36">
        <v>3</v>
      </c>
      <c r="C32" s="21"/>
      <c r="D32" s="22"/>
      <c r="E32" s="22"/>
      <c r="F32" s="22"/>
      <c r="G32" s="11">
        <f t="shared" si="3"/>
        <v>0</v>
      </c>
      <c r="I32" s="111"/>
      <c r="J32" s="36">
        <v>3</v>
      </c>
      <c r="K32" s="21"/>
      <c r="L32" s="22"/>
      <c r="M32" s="22"/>
      <c r="N32" s="22"/>
      <c r="O32" s="11">
        <f t="shared" si="4"/>
        <v>0</v>
      </c>
      <c r="Q32" s="111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1"/>
      <c r="B33" s="36">
        <v>4</v>
      </c>
      <c r="C33" s="21"/>
      <c r="D33" s="22"/>
      <c r="E33" s="22"/>
      <c r="F33" s="22"/>
      <c r="G33" s="11">
        <f t="shared" si="3"/>
        <v>0</v>
      </c>
      <c r="I33" s="111"/>
      <c r="J33" s="36">
        <v>4</v>
      </c>
      <c r="K33" s="21"/>
      <c r="L33" s="22"/>
      <c r="M33" s="22"/>
      <c r="N33" s="22"/>
      <c r="O33" s="11">
        <f t="shared" si="4"/>
        <v>0</v>
      </c>
      <c r="Q33" s="111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2"/>
      <c r="B34" s="4">
        <v>5</v>
      </c>
      <c r="C34" s="23"/>
      <c r="D34" s="24"/>
      <c r="E34" s="24"/>
      <c r="F34" s="24"/>
      <c r="G34" s="12">
        <f t="shared" si="3"/>
        <v>0</v>
      </c>
      <c r="I34" s="112"/>
      <c r="J34" s="4">
        <v>5</v>
      </c>
      <c r="K34" s="23"/>
      <c r="L34" s="24"/>
      <c r="M34" s="24"/>
      <c r="N34" s="24"/>
      <c r="O34" s="12">
        <f t="shared" si="4"/>
        <v>0</v>
      </c>
      <c r="Q34" s="112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/>
      <c r="D35" s="20"/>
      <c r="E35" s="20"/>
      <c r="F35" s="20"/>
      <c r="G35" s="10">
        <f t="shared" si="3"/>
        <v>0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1" t="s">
        <v>15</v>
      </c>
      <c r="B36" s="36">
        <v>2</v>
      </c>
      <c r="C36" s="21"/>
      <c r="D36" s="22"/>
      <c r="E36" s="22"/>
      <c r="F36" s="22"/>
      <c r="G36" s="11">
        <f t="shared" si="3"/>
        <v>0</v>
      </c>
      <c r="I36" s="111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1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1"/>
      <c r="B37" s="36">
        <v>3</v>
      </c>
      <c r="C37" s="21"/>
      <c r="D37" s="22"/>
      <c r="E37" s="22"/>
      <c r="F37" s="22"/>
      <c r="G37" s="11">
        <f t="shared" si="3"/>
        <v>0</v>
      </c>
      <c r="I37" s="111"/>
      <c r="J37" s="36">
        <v>3</v>
      </c>
      <c r="K37" s="21"/>
      <c r="L37" s="22"/>
      <c r="M37" s="22"/>
      <c r="N37" s="22"/>
      <c r="O37" s="11">
        <f t="shared" si="4"/>
        <v>0</v>
      </c>
      <c r="Q37" s="111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1"/>
      <c r="B38" s="36">
        <v>4</v>
      </c>
      <c r="C38" s="21"/>
      <c r="D38" s="22"/>
      <c r="E38" s="22"/>
      <c r="F38" s="22"/>
      <c r="G38" s="11">
        <f t="shared" si="3"/>
        <v>0</v>
      </c>
      <c r="I38" s="111"/>
      <c r="J38" s="36">
        <v>4</v>
      </c>
      <c r="K38" s="21"/>
      <c r="L38" s="22"/>
      <c r="M38" s="22"/>
      <c r="N38" s="22"/>
      <c r="O38" s="11">
        <f t="shared" si="4"/>
        <v>0</v>
      </c>
      <c r="Q38" s="111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2"/>
      <c r="B39" s="4">
        <v>5</v>
      </c>
      <c r="C39" s="23"/>
      <c r="D39" s="24"/>
      <c r="E39" s="24"/>
      <c r="F39" s="24"/>
      <c r="G39" s="12">
        <f t="shared" si="3"/>
        <v>0</v>
      </c>
      <c r="I39" s="112"/>
      <c r="J39" s="4">
        <v>5</v>
      </c>
      <c r="K39" s="23"/>
      <c r="L39" s="24"/>
      <c r="M39" s="24"/>
      <c r="N39" s="24"/>
      <c r="O39" s="12">
        <f t="shared" si="4"/>
        <v>0</v>
      </c>
      <c r="Q39" s="112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0</v>
      </c>
      <c r="B40" s="35">
        <v>1</v>
      </c>
      <c r="C40" s="19"/>
      <c r="D40" s="20"/>
      <c r="E40" s="20"/>
      <c r="F40" s="20"/>
      <c r="G40" s="10">
        <f t="shared" si="3"/>
        <v>0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1" t="s">
        <v>16</v>
      </c>
      <c r="B41" s="36">
        <v>2</v>
      </c>
      <c r="C41" s="21"/>
      <c r="D41" s="22"/>
      <c r="E41" s="22"/>
      <c r="F41" s="22"/>
      <c r="G41" s="11">
        <f t="shared" si="3"/>
        <v>0</v>
      </c>
      <c r="I41" s="111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1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1"/>
      <c r="B42" s="36">
        <v>3</v>
      </c>
      <c r="C42" s="21"/>
      <c r="D42" s="22"/>
      <c r="E42" s="22"/>
      <c r="F42" s="22"/>
      <c r="G42" s="11">
        <f t="shared" si="3"/>
        <v>0</v>
      </c>
      <c r="I42" s="111"/>
      <c r="J42" s="36">
        <v>3</v>
      </c>
      <c r="K42" s="21"/>
      <c r="L42" s="22"/>
      <c r="M42" s="22"/>
      <c r="N42" s="22"/>
      <c r="O42" s="11">
        <f t="shared" si="4"/>
        <v>0</v>
      </c>
      <c r="Q42" s="111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1"/>
      <c r="B43" s="36">
        <v>4</v>
      </c>
      <c r="C43" s="21"/>
      <c r="D43" s="22"/>
      <c r="E43" s="22"/>
      <c r="F43" s="22"/>
      <c r="G43" s="11">
        <f t="shared" si="3"/>
        <v>0</v>
      </c>
      <c r="I43" s="111"/>
      <c r="J43" s="36">
        <v>4</v>
      </c>
      <c r="K43" s="21"/>
      <c r="L43" s="22"/>
      <c r="M43" s="22"/>
      <c r="N43" s="22"/>
      <c r="O43" s="11">
        <f t="shared" si="4"/>
        <v>0</v>
      </c>
      <c r="Q43" s="111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2"/>
      <c r="B44" s="4">
        <v>5</v>
      </c>
      <c r="C44" s="23"/>
      <c r="D44" s="24"/>
      <c r="E44" s="24"/>
      <c r="F44" s="24"/>
      <c r="G44" s="12">
        <f t="shared" si="3"/>
        <v>0</v>
      </c>
      <c r="I44" s="112"/>
      <c r="J44" s="4">
        <v>5</v>
      </c>
      <c r="K44" s="23"/>
      <c r="L44" s="24"/>
      <c r="M44" s="24"/>
      <c r="N44" s="24"/>
      <c r="O44" s="12">
        <f t="shared" si="4"/>
        <v>0</v>
      </c>
      <c r="Q44" s="112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0</v>
      </c>
      <c r="B45" s="35">
        <v>1</v>
      </c>
      <c r="C45" s="19"/>
      <c r="D45" s="20"/>
      <c r="E45" s="20"/>
      <c r="F45" s="20"/>
      <c r="G45" s="10">
        <f t="shared" si="3"/>
        <v>0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1" t="s">
        <v>17</v>
      </c>
      <c r="B46" s="36">
        <v>2</v>
      </c>
      <c r="C46" s="21"/>
      <c r="D46" s="22"/>
      <c r="E46" s="22"/>
      <c r="F46" s="22"/>
      <c r="G46" s="11">
        <f t="shared" si="3"/>
        <v>0</v>
      </c>
      <c r="I46" s="111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1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1"/>
      <c r="B47" s="36">
        <v>3</v>
      </c>
      <c r="C47" s="21"/>
      <c r="D47" s="22"/>
      <c r="E47" s="22"/>
      <c r="F47" s="22"/>
      <c r="G47" s="11">
        <f t="shared" si="3"/>
        <v>0</v>
      </c>
      <c r="I47" s="111"/>
      <c r="J47" s="36">
        <v>3</v>
      </c>
      <c r="K47" s="21"/>
      <c r="L47" s="22"/>
      <c r="M47" s="22"/>
      <c r="N47" s="22"/>
      <c r="O47" s="11">
        <f t="shared" si="4"/>
        <v>0</v>
      </c>
      <c r="Q47" s="111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1"/>
      <c r="B48" s="36">
        <v>4</v>
      </c>
      <c r="C48" s="21"/>
      <c r="D48" s="22"/>
      <c r="E48" s="22"/>
      <c r="F48" s="22"/>
      <c r="G48" s="11">
        <f t="shared" si="3"/>
        <v>0</v>
      </c>
      <c r="I48" s="111"/>
      <c r="J48" s="36">
        <v>4</v>
      </c>
      <c r="K48" s="21"/>
      <c r="L48" s="22"/>
      <c r="M48" s="22"/>
      <c r="N48" s="22"/>
      <c r="O48" s="11">
        <f t="shared" si="4"/>
        <v>0</v>
      </c>
      <c r="Q48" s="111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2"/>
      <c r="B49" s="4">
        <v>5</v>
      </c>
      <c r="C49" s="23"/>
      <c r="D49" s="24"/>
      <c r="E49" s="24"/>
      <c r="F49" s="24"/>
      <c r="G49" s="12">
        <f t="shared" si="3"/>
        <v>0</v>
      </c>
      <c r="I49" s="112"/>
      <c r="J49" s="4">
        <v>5</v>
      </c>
      <c r="K49" s="23"/>
      <c r="L49" s="24"/>
      <c r="M49" s="24"/>
      <c r="N49" s="24"/>
      <c r="O49" s="12">
        <f t="shared" si="4"/>
        <v>0</v>
      </c>
      <c r="Q49" s="112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0</v>
      </c>
      <c r="D50" s="18">
        <f>SUM(D30:D49)</f>
        <v>0</v>
      </c>
      <c r="E50" s="18">
        <f>SUM(E30:E49)</f>
        <v>0</v>
      </c>
      <c r="F50" s="18">
        <f>SUM(F30:F49)</f>
        <v>0</v>
      </c>
      <c r="G50" s="14">
        <f>SUM(G30:G49)</f>
        <v>0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 sheet="1" objects="1" scenarios="1"/>
  <mergeCells count="27"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  <mergeCell ref="A22:A25"/>
    <mergeCell ref="I22:I25"/>
    <mergeCell ref="Q22:Q25"/>
    <mergeCell ref="A31:A34"/>
    <mergeCell ref="I31:I34"/>
    <mergeCell ref="Q31:Q34"/>
    <mergeCell ref="A12:A15"/>
    <mergeCell ref="I12:I15"/>
    <mergeCell ref="Q12:Q15"/>
    <mergeCell ref="A17:A20"/>
    <mergeCell ref="I17:I20"/>
    <mergeCell ref="Q17:Q20"/>
    <mergeCell ref="S1:S2"/>
    <mergeCell ref="T1:U1"/>
    <mergeCell ref="V1:W1"/>
    <mergeCell ref="A7:A10"/>
    <mergeCell ref="I7:I10"/>
    <mergeCell ref="Q7:Q1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38</v>
      </c>
      <c r="E1" s="1"/>
      <c r="F1" s="1"/>
      <c r="G1" s="2" t="s">
        <v>42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5">
        <v>1001</v>
      </c>
      <c r="T1" s="113" t="s">
        <v>24</v>
      </c>
      <c r="U1" s="114"/>
      <c r="V1" s="113" t="s">
        <v>25</v>
      </c>
      <c r="W1" s="114"/>
    </row>
    <row r="2" spans="1:23" ht="13.5" thickBot="1">
      <c r="A2" s="3"/>
      <c r="B2" s="29" t="s">
        <v>1</v>
      </c>
      <c r="C2" s="9"/>
      <c r="D2" s="9" t="s">
        <v>39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1</v>
      </c>
      <c r="M2" s="46">
        <f>COUNTA(T2,V2)</f>
        <v>0</v>
      </c>
      <c r="N2" s="46">
        <f>COUNTA(U2,W2)</f>
        <v>1</v>
      </c>
      <c r="O2" s="47">
        <f>IF((A6+A11+I6+I11+Q6+Q11+A30+A35+I30+I35+Q30+Q35)&lt;3,1,0)+IF((A16+A21+I16+I21+Q16+Q21+A40+A45+I40+I45+Q40+Q45)&lt;3,1,0)</f>
        <v>0</v>
      </c>
      <c r="P2" s="3"/>
      <c r="Q2" s="30"/>
      <c r="R2" s="30"/>
      <c r="S2" s="116"/>
      <c r="T2" s="43"/>
      <c r="U2" s="42"/>
      <c r="V2" s="43"/>
      <c r="W2" s="42">
        <v>1</v>
      </c>
    </row>
    <row r="3" ht="4.5" customHeight="1" thickBot="1"/>
    <row r="4" spans="1:23" ht="13.5" thickBot="1">
      <c r="A4" s="5" t="s">
        <v>4</v>
      </c>
      <c r="B4" s="6"/>
      <c r="C4" s="6" t="s">
        <v>39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2</v>
      </c>
      <c r="I4" s="5" t="s">
        <v>4</v>
      </c>
      <c r="J4" s="6"/>
      <c r="K4" s="53" t="s">
        <v>80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2</v>
      </c>
      <c r="Q4" s="5" t="s">
        <v>4</v>
      </c>
      <c r="R4" s="6"/>
      <c r="S4" s="53" t="s">
        <v>81</v>
      </c>
      <c r="T4" s="6"/>
      <c r="U4" s="7"/>
      <c r="V4" s="108" t="s">
        <v>13</v>
      </c>
      <c r="W4" s="109">
        <f>IF(COUNTIF(W6:W10,"=501")&gt;2,1,0)+IF(COUNTIF(W11:W15,"=501")&gt;2,1,0)+IF(COUNTIF(W16:W20,"=501")&gt;2,1,0)+IF(COUNTIF(W21:W25,"=501")&gt;2,1,0)</f>
        <v>3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1</v>
      </c>
      <c r="B6" s="35">
        <v>1</v>
      </c>
      <c r="C6" s="19">
        <v>26</v>
      </c>
      <c r="D6" s="20"/>
      <c r="E6" s="20">
        <v>1</v>
      </c>
      <c r="F6" s="20"/>
      <c r="G6" s="10">
        <f aca="true" t="shared" si="0" ref="G6:G25">IF(C6=0,0,501-D6)</f>
        <v>501</v>
      </c>
      <c r="I6" s="38">
        <f>IF(COUNTIF(O6:O10,"=501")&gt;2,1,0)</f>
        <v>0</v>
      </c>
      <c r="J6" s="35">
        <v>1</v>
      </c>
      <c r="K6" s="19">
        <v>26</v>
      </c>
      <c r="L6" s="20"/>
      <c r="M6" s="20">
        <v>1</v>
      </c>
      <c r="N6" s="20"/>
      <c r="O6" s="10">
        <f aca="true" t="shared" si="1" ref="O6:O25">IF(K6=0,0,501-L6)</f>
        <v>501</v>
      </c>
      <c r="Q6" s="38">
        <f>IF(COUNTIF(W6:W10,"=501")&gt;2,1,0)</f>
        <v>1</v>
      </c>
      <c r="R6" s="35">
        <v>1</v>
      </c>
      <c r="S6" s="19">
        <v>33</v>
      </c>
      <c r="T6" s="20">
        <v>16</v>
      </c>
      <c r="U6" s="20"/>
      <c r="V6" s="20"/>
      <c r="W6" s="10">
        <f aca="true" t="shared" si="2" ref="W6:W25">IF(S6=0,0,501-T6)</f>
        <v>485</v>
      </c>
    </row>
    <row r="7" spans="1:23" ht="12.75">
      <c r="A7" s="111" t="s">
        <v>14</v>
      </c>
      <c r="B7" s="36">
        <v>2</v>
      </c>
      <c r="C7" s="21">
        <v>26</v>
      </c>
      <c r="D7" s="22"/>
      <c r="E7" s="22">
        <v>1</v>
      </c>
      <c r="F7" s="22"/>
      <c r="G7" s="11">
        <f t="shared" si="0"/>
        <v>501</v>
      </c>
      <c r="I7" s="111" t="s">
        <v>14</v>
      </c>
      <c r="J7" s="36">
        <v>2</v>
      </c>
      <c r="K7" s="21">
        <v>27</v>
      </c>
      <c r="L7" s="22">
        <v>28</v>
      </c>
      <c r="M7" s="22"/>
      <c r="N7" s="22"/>
      <c r="O7" s="11">
        <f t="shared" si="1"/>
        <v>473</v>
      </c>
      <c r="Q7" s="111" t="s">
        <v>14</v>
      </c>
      <c r="R7" s="36">
        <v>2</v>
      </c>
      <c r="S7" s="21">
        <v>29</v>
      </c>
      <c r="T7" s="22"/>
      <c r="U7" s="22"/>
      <c r="V7" s="22"/>
      <c r="W7" s="11">
        <f t="shared" si="2"/>
        <v>501</v>
      </c>
    </row>
    <row r="8" spans="1:23" ht="12.75">
      <c r="A8" s="111"/>
      <c r="B8" s="36">
        <v>3</v>
      </c>
      <c r="C8" s="21">
        <v>23</v>
      </c>
      <c r="D8" s="22"/>
      <c r="E8" s="22">
        <v>2</v>
      </c>
      <c r="F8" s="22"/>
      <c r="G8" s="11">
        <f t="shared" si="0"/>
        <v>501</v>
      </c>
      <c r="I8" s="111"/>
      <c r="J8" s="36">
        <v>3</v>
      </c>
      <c r="K8" s="21">
        <v>39</v>
      </c>
      <c r="L8" s="22">
        <v>18</v>
      </c>
      <c r="M8" s="22"/>
      <c r="N8" s="22"/>
      <c r="O8" s="11">
        <f t="shared" si="1"/>
        <v>483</v>
      </c>
      <c r="Q8" s="111"/>
      <c r="R8" s="36">
        <v>3</v>
      </c>
      <c r="S8" s="21">
        <v>28</v>
      </c>
      <c r="T8" s="22"/>
      <c r="U8" s="22"/>
      <c r="V8" s="22"/>
      <c r="W8" s="11">
        <f t="shared" si="2"/>
        <v>501</v>
      </c>
    </row>
    <row r="9" spans="1:23" ht="12.75">
      <c r="A9" s="111"/>
      <c r="B9" s="36">
        <v>4</v>
      </c>
      <c r="C9" s="21"/>
      <c r="D9" s="22"/>
      <c r="E9" s="22"/>
      <c r="F9" s="22"/>
      <c r="G9" s="11">
        <f t="shared" si="0"/>
        <v>0</v>
      </c>
      <c r="I9" s="111"/>
      <c r="J9" s="36">
        <v>4</v>
      </c>
      <c r="K9" s="21">
        <v>29</v>
      </c>
      <c r="L9" s="22"/>
      <c r="M9" s="22">
        <v>1</v>
      </c>
      <c r="N9" s="22"/>
      <c r="O9" s="11">
        <f t="shared" si="1"/>
        <v>501</v>
      </c>
      <c r="Q9" s="111"/>
      <c r="R9" s="36">
        <v>4</v>
      </c>
      <c r="S9" s="21">
        <v>27</v>
      </c>
      <c r="T9" s="22">
        <v>8</v>
      </c>
      <c r="U9" s="22">
        <v>1</v>
      </c>
      <c r="V9" s="22"/>
      <c r="W9" s="11">
        <f t="shared" si="2"/>
        <v>493</v>
      </c>
    </row>
    <row r="10" spans="1:23" ht="13.5" thickBot="1">
      <c r="A10" s="112"/>
      <c r="B10" s="4">
        <v>5</v>
      </c>
      <c r="C10" s="23"/>
      <c r="D10" s="24"/>
      <c r="E10" s="24"/>
      <c r="F10" s="24"/>
      <c r="G10" s="12">
        <f t="shared" si="0"/>
        <v>0</v>
      </c>
      <c r="I10" s="112"/>
      <c r="J10" s="4">
        <v>5</v>
      </c>
      <c r="K10" s="23">
        <v>36</v>
      </c>
      <c r="L10" s="24">
        <v>12</v>
      </c>
      <c r="M10" s="24"/>
      <c r="N10" s="24"/>
      <c r="O10" s="12">
        <f t="shared" si="1"/>
        <v>489</v>
      </c>
      <c r="Q10" s="112"/>
      <c r="R10" s="4">
        <v>5</v>
      </c>
      <c r="S10" s="23">
        <v>26</v>
      </c>
      <c r="T10" s="24"/>
      <c r="U10" s="24"/>
      <c r="V10" s="24"/>
      <c r="W10" s="12">
        <f t="shared" si="2"/>
        <v>501</v>
      </c>
    </row>
    <row r="11" spans="1:23" ht="12.75" customHeight="1">
      <c r="A11" s="38">
        <f>IF(COUNTIF(G11:G15,"=501")&gt;2,1,0)</f>
        <v>1</v>
      </c>
      <c r="B11" s="35">
        <v>1</v>
      </c>
      <c r="C11" s="19">
        <v>23</v>
      </c>
      <c r="D11" s="20"/>
      <c r="E11" s="20">
        <v>2</v>
      </c>
      <c r="F11" s="20"/>
      <c r="G11" s="10">
        <f t="shared" si="0"/>
        <v>501</v>
      </c>
      <c r="I11" s="38">
        <f>IF(COUNTIF(O11:O15,"=501")&gt;2,1,0)</f>
        <v>0</v>
      </c>
      <c r="J11" s="35">
        <v>1</v>
      </c>
      <c r="K11" s="19">
        <v>27</v>
      </c>
      <c r="L11" s="20"/>
      <c r="M11" s="20">
        <v>1</v>
      </c>
      <c r="N11" s="20"/>
      <c r="O11" s="10">
        <f t="shared" si="1"/>
        <v>501</v>
      </c>
      <c r="Q11" s="38">
        <f>IF(COUNTIF(W11:W15,"=501")&gt;2,1,0)</f>
        <v>1</v>
      </c>
      <c r="R11" s="35">
        <v>1</v>
      </c>
      <c r="S11" s="19">
        <v>33</v>
      </c>
      <c r="T11" s="20">
        <v>10</v>
      </c>
      <c r="U11" s="20"/>
      <c r="V11" s="20"/>
      <c r="W11" s="10">
        <f t="shared" si="2"/>
        <v>491</v>
      </c>
    </row>
    <row r="12" spans="1:23" ht="12.75">
      <c r="A12" s="111" t="s">
        <v>15</v>
      </c>
      <c r="B12" s="36">
        <v>2</v>
      </c>
      <c r="C12" s="21">
        <v>32</v>
      </c>
      <c r="D12" s="22"/>
      <c r="E12" s="22">
        <v>1</v>
      </c>
      <c r="F12" s="22"/>
      <c r="G12" s="11">
        <f t="shared" si="0"/>
        <v>501</v>
      </c>
      <c r="I12" s="111" t="s">
        <v>15</v>
      </c>
      <c r="J12" s="36">
        <v>2</v>
      </c>
      <c r="K12" s="21">
        <v>30</v>
      </c>
      <c r="L12" s="22">
        <v>62</v>
      </c>
      <c r="M12" s="22"/>
      <c r="N12" s="22"/>
      <c r="O12" s="11">
        <f t="shared" si="1"/>
        <v>439</v>
      </c>
      <c r="Q12" s="111" t="s">
        <v>15</v>
      </c>
      <c r="R12" s="36">
        <v>2</v>
      </c>
      <c r="S12" s="21">
        <v>29</v>
      </c>
      <c r="T12" s="22"/>
      <c r="U12" s="22"/>
      <c r="V12" s="22"/>
      <c r="W12" s="11">
        <f t="shared" si="2"/>
        <v>501</v>
      </c>
    </row>
    <row r="13" spans="1:23" ht="12.75">
      <c r="A13" s="111"/>
      <c r="B13" s="36">
        <v>3</v>
      </c>
      <c r="C13" s="21">
        <v>31</v>
      </c>
      <c r="D13" s="22"/>
      <c r="E13" s="22"/>
      <c r="F13" s="22"/>
      <c r="G13" s="11">
        <f t="shared" si="0"/>
        <v>501</v>
      </c>
      <c r="I13" s="111"/>
      <c r="J13" s="36">
        <v>3</v>
      </c>
      <c r="K13" s="21">
        <v>45</v>
      </c>
      <c r="L13" s="22">
        <v>18</v>
      </c>
      <c r="M13" s="22"/>
      <c r="N13" s="22"/>
      <c r="O13" s="11">
        <f t="shared" si="1"/>
        <v>483</v>
      </c>
      <c r="Q13" s="111"/>
      <c r="R13" s="36">
        <v>3</v>
      </c>
      <c r="S13" s="21">
        <v>24</v>
      </c>
      <c r="T13" s="22">
        <v>16</v>
      </c>
      <c r="U13" s="22"/>
      <c r="V13" s="22"/>
      <c r="W13" s="11">
        <f t="shared" si="2"/>
        <v>485</v>
      </c>
    </row>
    <row r="14" spans="1:23" ht="12.75">
      <c r="A14" s="111"/>
      <c r="B14" s="36">
        <v>4</v>
      </c>
      <c r="C14" s="21"/>
      <c r="D14" s="22"/>
      <c r="E14" s="22"/>
      <c r="F14" s="22"/>
      <c r="G14" s="11">
        <f t="shared" si="0"/>
        <v>0</v>
      </c>
      <c r="I14" s="111"/>
      <c r="J14" s="36">
        <v>4</v>
      </c>
      <c r="K14" s="21">
        <v>21</v>
      </c>
      <c r="L14" s="22">
        <v>167</v>
      </c>
      <c r="M14" s="22"/>
      <c r="N14" s="22"/>
      <c r="O14" s="11">
        <f t="shared" si="1"/>
        <v>334</v>
      </c>
      <c r="Q14" s="111"/>
      <c r="R14" s="36">
        <v>4</v>
      </c>
      <c r="S14" s="21">
        <v>29</v>
      </c>
      <c r="T14" s="22"/>
      <c r="U14" s="22"/>
      <c r="V14" s="22"/>
      <c r="W14" s="11">
        <f t="shared" si="2"/>
        <v>501</v>
      </c>
    </row>
    <row r="15" spans="1:23" ht="13.5" thickBot="1">
      <c r="A15" s="112"/>
      <c r="B15" s="4">
        <v>5</v>
      </c>
      <c r="C15" s="23"/>
      <c r="D15" s="24"/>
      <c r="E15" s="24"/>
      <c r="F15" s="24"/>
      <c r="G15" s="12">
        <f t="shared" si="0"/>
        <v>0</v>
      </c>
      <c r="I15" s="112"/>
      <c r="J15" s="4">
        <v>5</v>
      </c>
      <c r="K15" s="23"/>
      <c r="L15" s="24"/>
      <c r="M15" s="24"/>
      <c r="N15" s="24"/>
      <c r="O15" s="12">
        <f t="shared" si="1"/>
        <v>0</v>
      </c>
      <c r="Q15" s="112"/>
      <c r="R15" s="4">
        <v>5</v>
      </c>
      <c r="S15" s="23">
        <v>25</v>
      </c>
      <c r="T15" s="24"/>
      <c r="U15" s="24">
        <v>1</v>
      </c>
      <c r="V15" s="24"/>
      <c r="W15" s="12">
        <f t="shared" si="2"/>
        <v>501</v>
      </c>
    </row>
    <row r="16" spans="1:23" ht="12.75" customHeight="1">
      <c r="A16" s="38">
        <f>IF(COUNTIF(G16:G20,"=501")&gt;2,1,0)</f>
        <v>0</v>
      </c>
      <c r="B16" s="35">
        <v>1</v>
      </c>
      <c r="C16" s="19">
        <v>18</v>
      </c>
      <c r="D16" s="20">
        <v>254</v>
      </c>
      <c r="E16" s="20"/>
      <c r="F16" s="20"/>
      <c r="G16" s="10">
        <f t="shared" si="0"/>
        <v>247</v>
      </c>
      <c r="I16" s="38">
        <f>IF(COUNTIF(O16:O20,"=501")&gt;2,1,0)</f>
        <v>1</v>
      </c>
      <c r="J16" s="35">
        <v>1</v>
      </c>
      <c r="K16" s="19">
        <v>27</v>
      </c>
      <c r="L16" s="20">
        <v>5</v>
      </c>
      <c r="M16" s="20">
        <v>1</v>
      </c>
      <c r="N16" s="20"/>
      <c r="O16" s="10">
        <f t="shared" si="1"/>
        <v>496</v>
      </c>
      <c r="Q16" s="38">
        <f>IF(COUNTIF(W16:W20,"=501")&gt;2,1,0)</f>
        <v>0</v>
      </c>
      <c r="R16" s="35">
        <v>1</v>
      </c>
      <c r="S16" s="19">
        <v>33</v>
      </c>
      <c r="T16" s="20">
        <v>4</v>
      </c>
      <c r="U16" s="20"/>
      <c r="V16" s="20"/>
      <c r="W16" s="10">
        <f t="shared" si="2"/>
        <v>497</v>
      </c>
    </row>
    <row r="17" spans="1:23" ht="12.75">
      <c r="A17" s="111" t="s">
        <v>16</v>
      </c>
      <c r="B17" s="36">
        <v>2</v>
      </c>
      <c r="C17" s="21">
        <v>21</v>
      </c>
      <c r="D17" s="22"/>
      <c r="E17" s="22">
        <v>2</v>
      </c>
      <c r="F17" s="22"/>
      <c r="G17" s="11">
        <f t="shared" si="0"/>
        <v>501</v>
      </c>
      <c r="I17" s="111" t="s">
        <v>16</v>
      </c>
      <c r="J17" s="36">
        <v>2</v>
      </c>
      <c r="K17" s="21">
        <v>33</v>
      </c>
      <c r="L17" s="22"/>
      <c r="M17" s="22">
        <v>1</v>
      </c>
      <c r="N17" s="22"/>
      <c r="O17" s="11">
        <f t="shared" si="1"/>
        <v>501</v>
      </c>
      <c r="Q17" s="111" t="s">
        <v>16</v>
      </c>
      <c r="R17" s="36">
        <v>2</v>
      </c>
      <c r="S17" s="21">
        <v>38</v>
      </c>
      <c r="T17" s="22">
        <v>4</v>
      </c>
      <c r="U17" s="22"/>
      <c r="V17" s="22"/>
      <c r="W17" s="11">
        <f t="shared" si="2"/>
        <v>497</v>
      </c>
    </row>
    <row r="18" spans="1:23" ht="12.75">
      <c r="A18" s="111"/>
      <c r="B18" s="36">
        <v>3</v>
      </c>
      <c r="C18" s="21">
        <v>42</v>
      </c>
      <c r="D18" s="22">
        <v>4</v>
      </c>
      <c r="E18" s="22"/>
      <c r="F18" s="22"/>
      <c r="G18" s="11">
        <f t="shared" si="0"/>
        <v>497</v>
      </c>
      <c r="I18" s="111"/>
      <c r="J18" s="36">
        <v>3</v>
      </c>
      <c r="K18" s="21">
        <v>27</v>
      </c>
      <c r="L18" s="22">
        <v>227</v>
      </c>
      <c r="M18" s="22"/>
      <c r="N18" s="22"/>
      <c r="O18" s="11">
        <f t="shared" si="1"/>
        <v>274</v>
      </c>
      <c r="Q18" s="111"/>
      <c r="R18" s="36">
        <v>3</v>
      </c>
      <c r="S18" s="21">
        <v>33</v>
      </c>
      <c r="T18" s="22">
        <v>32</v>
      </c>
      <c r="U18" s="22"/>
      <c r="V18" s="22"/>
      <c r="W18" s="11">
        <f t="shared" si="2"/>
        <v>469</v>
      </c>
    </row>
    <row r="19" spans="1:23" ht="12.75">
      <c r="A19" s="111"/>
      <c r="B19" s="36">
        <v>4</v>
      </c>
      <c r="C19" s="21">
        <v>24</v>
      </c>
      <c r="D19" s="22"/>
      <c r="E19" s="22">
        <v>1</v>
      </c>
      <c r="F19" s="22"/>
      <c r="G19" s="11">
        <f t="shared" si="0"/>
        <v>501</v>
      </c>
      <c r="I19" s="111"/>
      <c r="J19" s="36">
        <v>4</v>
      </c>
      <c r="K19" s="21">
        <v>53</v>
      </c>
      <c r="L19" s="22"/>
      <c r="M19" s="22"/>
      <c r="N19" s="22"/>
      <c r="O19" s="11">
        <f t="shared" si="1"/>
        <v>501</v>
      </c>
      <c r="Q19" s="111"/>
      <c r="R19" s="36">
        <v>4</v>
      </c>
      <c r="S19" s="21"/>
      <c r="T19" s="22"/>
      <c r="U19" s="22"/>
      <c r="V19" s="22"/>
      <c r="W19" s="11">
        <f t="shared" si="2"/>
        <v>0</v>
      </c>
    </row>
    <row r="20" spans="1:23" ht="13.5" thickBot="1">
      <c r="A20" s="112"/>
      <c r="B20" s="4">
        <v>5</v>
      </c>
      <c r="C20" s="23">
        <v>33</v>
      </c>
      <c r="D20" s="24">
        <v>7</v>
      </c>
      <c r="E20" s="24">
        <v>2</v>
      </c>
      <c r="F20" s="24"/>
      <c r="G20" s="12">
        <f t="shared" si="0"/>
        <v>494</v>
      </c>
      <c r="I20" s="112"/>
      <c r="J20" s="4">
        <v>5</v>
      </c>
      <c r="K20" s="23">
        <v>29</v>
      </c>
      <c r="L20" s="24"/>
      <c r="M20" s="24">
        <v>1</v>
      </c>
      <c r="N20" s="24"/>
      <c r="O20" s="12">
        <f t="shared" si="1"/>
        <v>501</v>
      </c>
      <c r="Q20" s="112"/>
      <c r="R20" s="4">
        <v>5</v>
      </c>
      <c r="S20" s="23"/>
      <c r="T20" s="24"/>
      <c r="U20" s="24"/>
      <c r="V20" s="24"/>
      <c r="W20" s="12">
        <f t="shared" si="2"/>
        <v>0</v>
      </c>
    </row>
    <row r="21" spans="1:23" ht="12.75" customHeight="1">
      <c r="A21" s="38">
        <f>IF(COUNTIF(G21:G25,"=501")&gt;2,1,0)</f>
        <v>0</v>
      </c>
      <c r="B21" s="35">
        <v>1</v>
      </c>
      <c r="C21" s="19">
        <v>23</v>
      </c>
      <c r="D21" s="20"/>
      <c r="E21" s="20">
        <v>2</v>
      </c>
      <c r="F21" s="20"/>
      <c r="G21" s="10">
        <f t="shared" si="0"/>
        <v>501</v>
      </c>
      <c r="I21" s="38">
        <f>IF(COUNTIF(O21:O25,"=501")&gt;2,1,0)</f>
        <v>1</v>
      </c>
      <c r="J21" s="35">
        <v>1</v>
      </c>
      <c r="K21" s="19">
        <v>29</v>
      </c>
      <c r="L21" s="20"/>
      <c r="M21" s="20">
        <v>1</v>
      </c>
      <c r="N21" s="20"/>
      <c r="O21" s="10">
        <f t="shared" si="1"/>
        <v>501</v>
      </c>
      <c r="Q21" s="38">
        <f>IF(COUNTIF(W21:W25,"=501")&gt;2,1,0)</f>
        <v>1</v>
      </c>
      <c r="R21" s="35">
        <v>1</v>
      </c>
      <c r="S21" s="19">
        <v>30</v>
      </c>
      <c r="T21" s="20">
        <v>101</v>
      </c>
      <c r="U21" s="20"/>
      <c r="V21" s="20"/>
      <c r="W21" s="10">
        <f t="shared" si="2"/>
        <v>400</v>
      </c>
    </row>
    <row r="22" spans="1:23" ht="12.75">
      <c r="A22" s="111" t="s">
        <v>17</v>
      </c>
      <c r="B22" s="36">
        <v>2</v>
      </c>
      <c r="C22" s="21">
        <v>30</v>
      </c>
      <c r="D22" s="22">
        <v>4</v>
      </c>
      <c r="E22" s="22">
        <v>1</v>
      </c>
      <c r="F22" s="22"/>
      <c r="G22" s="11">
        <f t="shared" si="0"/>
        <v>497</v>
      </c>
      <c r="I22" s="111" t="s">
        <v>17</v>
      </c>
      <c r="J22" s="36">
        <v>2</v>
      </c>
      <c r="K22" s="21">
        <v>29</v>
      </c>
      <c r="L22" s="22"/>
      <c r="M22" s="22">
        <v>2</v>
      </c>
      <c r="N22" s="22"/>
      <c r="O22" s="11">
        <f t="shared" si="1"/>
        <v>501</v>
      </c>
      <c r="Q22" s="111" t="s">
        <v>17</v>
      </c>
      <c r="R22" s="36">
        <v>2</v>
      </c>
      <c r="S22" s="21">
        <v>56</v>
      </c>
      <c r="T22" s="22"/>
      <c r="U22" s="22"/>
      <c r="V22" s="22"/>
      <c r="W22" s="11">
        <f t="shared" si="2"/>
        <v>501</v>
      </c>
    </row>
    <row r="23" spans="1:23" ht="12.75">
      <c r="A23" s="111"/>
      <c r="B23" s="36">
        <v>3</v>
      </c>
      <c r="C23" s="21">
        <v>24</v>
      </c>
      <c r="D23" s="22"/>
      <c r="E23" s="22">
        <v>1</v>
      </c>
      <c r="F23" s="22"/>
      <c r="G23" s="11">
        <f t="shared" si="0"/>
        <v>501</v>
      </c>
      <c r="I23" s="111"/>
      <c r="J23" s="36">
        <v>3</v>
      </c>
      <c r="K23" s="21">
        <v>30</v>
      </c>
      <c r="L23" s="22"/>
      <c r="M23" s="22">
        <v>1</v>
      </c>
      <c r="N23" s="22"/>
      <c r="O23" s="11">
        <f t="shared" si="1"/>
        <v>501</v>
      </c>
      <c r="Q23" s="111"/>
      <c r="R23" s="36">
        <v>3</v>
      </c>
      <c r="S23" s="21">
        <v>24</v>
      </c>
      <c r="T23" s="22"/>
      <c r="U23" s="22">
        <v>1</v>
      </c>
      <c r="V23" s="22"/>
      <c r="W23" s="11">
        <f t="shared" si="2"/>
        <v>501</v>
      </c>
    </row>
    <row r="24" spans="1:23" ht="12.75">
      <c r="A24" s="111"/>
      <c r="B24" s="36">
        <v>4</v>
      </c>
      <c r="C24" s="21">
        <v>21</v>
      </c>
      <c r="D24" s="22">
        <v>25</v>
      </c>
      <c r="E24" s="22">
        <v>2</v>
      </c>
      <c r="F24" s="22"/>
      <c r="G24" s="11">
        <f t="shared" si="0"/>
        <v>476</v>
      </c>
      <c r="I24" s="111"/>
      <c r="J24" s="36">
        <v>4</v>
      </c>
      <c r="K24" s="21"/>
      <c r="L24" s="22"/>
      <c r="M24" s="22"/>
      <c r="N24" s="22"/>
      <c r="O24" s="11">
        <f t="shared" si="1"/>
        <v>0</v>
      </c>
      <c r="Q24" s="111"/>
      <c r="R24" s="36">
        <v>4</v>
      </c>
      <c r="S24" s="21">
        <v>35</v>
      </c>
      <c r="T24" s="22"/>
      <c r="U24" s="22"/>
      <c r="V24" s="22"/>
      <c r="W24" s="11">
        <f t="shared" si="2"/>
        <v>501</v>
      </c>
    </row>
    <row r="25" spans="1:23" ht="13.5" thickBot="1">
      <c r="A25" s="112"/>
      <c r="B25" s="4">
        <v>5</v>
      </c>
      <c r="C25" s="23">
        <v>30</v>
      </c>
      <c r="D25" s="24">
        <v>2</v>
      </c>
      <c r="E25" s="24">
        <v>2</v>
      </c>
      <c r="F25" s="24"/>
      <c r="G25" s="12">
        <f t="shared" si="0"/>
        <v>499</v>
      </c>
      <c r="I25" s="112"/>
      <c r="J25" s="4">
        <v>5</v>
      </c>
      <c r="K25" s="23"/>
      <c r="L25" s="24"/>
      <c r="M25" s="24"/>
      <c r="N25" s="24"/>
      <c r="O25" s="12">
        <f t="shared" si="1"/>
        <v>0</v>
      </c>
      <c r="Q25" s="112"/>
      <c r="R25" s="4">
        <v>5</v>
      </c>
      <c r="S25" s="23"/>
      <c r="T25" s="24"/>
      <c r="U25" s="24"/>
      <c r="V25" s="24"/>
      <c r="W25" s="12">
        <f t="shared" si="2"/>
        <v>0</v>
      </c>
    </row>
    <row r="26" spans="1:23" ht="13.5" thickBot="1">
      <c r="A26" s="15"/>
      <c r="B26" s="16" t="s">
        <v>18</v>
      </c>
      <c r="C26" s="17">
        <f>SUM(C6:C25)</f>
        <v>427</v>
      </c>
      <c r="D26" s="18">
        <f>SUM(D6:D25)</f>
        <v>296</v>
      </c>
      <c r="E26" s="18">
        <f>SUM(E6:E25)</f>
        <v>20</v>
      </c>
      <c r="F26" s="18">
        <f>SUM(F6:F25)</f>
        <v>0</v>
      </c>
      <c r="G26" s="14">
        <f>SUM(G6:G25)</f>
        <v>7720</v>
      </c>
      <c r="I26" s="15"/>
      <c r="J26" s="16" t="s">
        <v>18</v>
      </c>
      <c r="K26" s="17">
        <f>SUM(K6:K25)</f>
        <v>537</v>
      </c>
      <c r="L26" s="18">
        <f>SUM(L6:L25)</f>
        <v>537</v>
      </c>
      <c r="M26" s="18">
        <f>SUM(M6:M25)</f>
        <v>10</v>
      </c>
      <c r="N26" s="18">
        <f>SUM(N6:N25)</f>
        <v>0</v>
      </c>
      <c r="O26" s="14">
        <f>SUM(O6:O25)</f>
        <v>7980</v>
      </c>
      <c r="Q26" s="15"/>
      <c r="R26" s="16" t="s">
        <v>18</v>
      </c>
      <c r="S26" s="17">
        <f>SUM(S6:S25)</f>
        <v>532</v>
      </c>
      <c r="T26" s="18">
        <f>SUM(T6:T25)</f>
        <v>191</v>
      </c>
      <c r="U26" s="18">
        <f>SUM(U6:U25)</f>
        <v>3</v>
      </c>
      <c r="V26" s="18">
        <f>SUM(V6:V25)</f>
        <v>0</v>
      </c>
      <c r="W26" s="14">
        <f>SUM(W6:W25)</f>
        <v>8326</v>
      </c>
    </row>
    <row r="27" ht="4.5" customHeight="1" thickBot="1"/>
    <row r="28" spans="1:23" ht="13.5" thickBot="1">
      <c r="A28" s="5" t="s">
        <v>4</v>
      </c>
      <c r="B28" s="6"/>
      <c r="C28" s="53" t="s">
        <v>100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0</v>
      </c>
      <c r="I28" s="5" t="s">
        <v>4</v>
      </c>
      <c r="J28" s="6"/>
      <c r="K28" s="53" t="s">
        <v>101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/>
      <c r="D30" s="20"/>
      <c r="E30" s="20"/>
      <c r="F30" s="20"/>
      <c r="G30" s="10">
        <f aca="true" t="shared" si="3" ref="G30:G49">IF(C30=0,0,501-D30)</f>
        <v>0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1" t="s">
        <v>14</v>
      </c>
      <c r="B31" s="36">
        <v>2</v>
      </c>
      <c r="C31" s="21"/>
      <c r="D31" s="22"/>
      <c r="E31" s="22"/>
      <c r="F31" s="22"/>
      <c r="G31" s="11">
        <f t="shared" si="3"/>
        <v>0</v>
      </c>
      <c r="I31" s="111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1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1"/>
      <c r="B32" s="36">
        <v>3</v>
      </c>
      <c r="C32" s="21"/>
      <c r="D32" s="22"/>
      <c r="E32" s="22"/>
      <c r="F32" s="22"/>
      <c r="G32" s="11">
        <f t="shared" si="3"/>
        <v>0</v>
      </c>
      <c r="I32" s="111"/>
      <c r="J32" s="36">
        <v>3</v>
      </c>
      <c r="K32" s="21"/>
      <c r="L32" s="22"/>
      <c r="M32" s="22"/>
      <c r="N32" s="22"/>
      <c r="O32" s="11">
        <f t="shared" si="4"/>
        <v>0</v>
      </c>
      <c r="Q32" s="111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1"/>
      <c r="B33" s="36">
        <v>4</v>
      </c>
      <c r="C33" s="21"/>
      <c r="D33" s="22"/>
      <c r="E33" s="22"/>
      <c r="F33" s="22"/>
      <c r="G33" s="11">
        <f t="shared" si="3"/>
        <v>0</v>
      </c>
      <c r="I33" s="111"/>
      <c r="J33" s="36">
        <v>4</v>
      </c>
      <c r="K33" s="21"/>
      <c r="L33" s="22"/>
      <c r="M33" s="22"/>
      <c r="N33" s="22"/>
      <c r="O33" s="11">
        <f t="shared" si="4"/>
        <v>0</v>
      </c>
      <c r="Q33" s="111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2"/>
      <c r="B34" s="4">
        <v>5</v>
      </c>
      <c r="C34" s="23"/>
      <c r="D34" s="24"/>
      <c r="E34" s="24"/>
      <c r="F34" s="24"/>
      <c r="G34" s="12">
        <f t="shared" si="3"/>
        <v>0</v>
      </c>
      <c r="I34" s="112"/>
      <c r="J34" s="4">
        <v>5</v>
      </c>
      <c r="K34" s="23"/>
      <c r="L34" s="24"/>
      <c r="M34" s="24"/>
      <c r="N34" s="24"/>
      <c r="O34" s="12">
        <f t="shared" si="4"/>
        <v>0</v>
      </c>
      <c r="Q34" s="112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/>
      <c r="D35" s="20"/>
      <c r="E35" s="20"/>
      <c r="F35" s="20"/>
      <c r="G35" s="10">
        <f t="shared" si="3"/>
        <v>0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1" t="s">
        <v>15</v>
      </c>
      <c r="B36" s="36">
        <v>2</v>
      </c>
      <c r="C36" s="21"/>
      <c r="D36" s="22"/>
      <c r="E36" s="22"/>
      <c r="F36" s="22"/>
      <c r="G36" s="11">
        <f t="shared" si="3"/>
        <v>0</v>
      </c>
      <c r="I36" s="111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1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1"/>
      <c r="B37" s="36">
        <v>3</v>
      </c>
      <c r="C37" s="21"/>
      <c r="D37" s="22"/>
      <c r="E37" s="22"/>
      <c r="F37" s="22"/>
      <c r="G37" s="11">
        <f t="shared" si="3"/>
        <v>0</v>
      </c>
      <c r="I37" s="111"/>
      <c r="J37" s="36">
        <v>3</v>
      </c>
      <c r="K37" s="21"/>
      <c r="L37" s="22"/>
      <c r="M37" s="22"/>
      <c r="N37" s="22"/>
      <c r="O37" s="11">
        <f t="shared" si="4"/>
        <v>0</v>
      </c>
      <c r="Q37" s="111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1"/>
      <c r="B38" s="36">
        <v>4</v>
      </c>
      <c r="C38" s="21"/>
      <c r="D38" s="22"/>
      <c r="E38" s="22"/>
      <c r="F38" s="22"/>
      <c r="G38" s="11">
        <f t="shared" si="3"/>
        <v>0</v>
      </c>
      <c r="I38" s="111"/>
      <c r="J38" s="36">
        <v>4</v>
      </c>
      <c r="K38" s="21"/>
      <c r="L38" s="22"/>
      <c r="M38" s="22"/>
      <c r="N38" s="22"/>
      <c r="O38" s="11">
        <f t="shared" si="4"/>
        <v>0</v>
      </c>
      <c r="Q38" s="111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2"/>
      <c r="B39" s="4">
        <v>5</v>
      </c>
      <c r="C39" s="23"/>
      <c r="D39" s="24"/>
      <c r="E39" s="24"/>
      <c r="F39" s="24"/>
      <c r="G39" s="12">
        <f t="shared" si="3"/>
        <v>0</v>
      </c>
      <c r="I39" s="112"/>
      <c r="J39" s="4">
        <v>5</v>
      </c>
      <c r="K39" s="23"/>
      <c r="L39" s="24"/>
      <c r="M39" s="24"/>
      <c r="N39" s="24"/>
      <c r="O39" s="12">
        <f t="shared" si="4"/>
        <v>0</v>
      </c>
      <c r="Q39" s="112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0</v>
      </c>
      <c r="B40" s="35">
        <v>1</v>
      </c>
      <c r="C40" s="19"/>
      <c r="D40" s="20"/>
      <c r="E40" s="20"/>
      <c r="F40" s="20"/>
      <c r="G40" s="10">
        <f t="shared" si="3"/>
        <v>0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1" t="s">
        <v>16</v>
      </c>
      <c r="B41" s="36">
        <v>2</v>
      </c>
      <c r="C41" s="21"/>
      <c r="D41" s="22"/>
      <c r="E41" s="22"/>
      <c r="F41" s="22"/>
      <c r="G41" s="11">
        <f t="shared" si="3"/>
        <v>0</v>
      </c>
      <c r="I41" s="111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1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1"/>
      <c r="B42" s="36">
        <v>3</v>
      </c>
      <c r="C42" s="21"/>
      <c r="D42" s="22"/>
      <c r="E42" s="22"/>
      <c r="F42" s="22"/>
      <c r="G42" s="11">
        <f t="shared" si="3"/>
        <v>0</v>
      </c>
      <c r="I42" s="111"/>
      <c r="J42" s="36">
        <v>3</v>
      </c>
      <c r="K42" s="21"/>
      <c r="L42" s="22"/>
      <c r="M42" s="22"/>
      <c r="N42" s="22"/>
      <c r="O42" s="11">
        <f t="shared" si="4"/>
        <v>0</v>
      </c>
      <c r="Q42" s="111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1"/>
      <c r="B43" s="36">
        <v>4</v>
      </c>
      <c r="C43" s="21"/>
      <c r="D43" s="22"/>
      <c r="E43" s="22"/>
      <c r="F43" s="22"/>
      <c r="G43" s="11">
        <f t="shared" si="3"/>
        <v>0</v>
      </c>
      <c r="I43" s="111"/>
      <c r="J43" s="36">
        <v>4</v>
      </c>
      <c r="K43" s="21"/>
      <c r="L43" s="22"/>
      <c r="M43" s="22"/>
      <c r="N43" s="22"/>
      <c r="O43" s="11">
        <f t="shared" si="4"/>
        <v>0</v>
      </c>
      <c r="Q43" s="111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2"/>
      <c r="B44" s="4">
        <v>5</v>
      </c>
      <c r="C44" s="23"/>
      <c r="D44" s="24"/>
      <c r="E44" s="24"/>
      <c r="F44" s="24"/>
      <c r="G44" s="12">
        <f t="shared" si="3"/>
        <v>0</v>
      </c>
      <c r="I44" s="112"/>
      <c r="J44" s="4">
        <v>5</v>
      </c>
      <c r="K44" s="23"/>
      <c r="L44" s="24"/>
      <c r="M44" s="24"/>
      <c r="N44" s="24"/>
      <c r="O44" s="12">
        <f t="shared" si="4"/>
        <v>0</v>
      </c>
      <c r="Q44" s="112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0</v>
      </c>
      <c r="B45" s="35">
        <v>1</v>
      </c>
      <c r="C45" s="19"/>
      <c r="D45" s="20"/>
      <c r="E45" s="20"/>
      <c r="F45" s="20"/>
      <c r="G45" s="10">
        <f t="shared" si="3"/>
        <v>0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1" t="s">
        <v>17</v>
      </c>
      <c r="B46" s="36">
        <v>2</v>
      </c>
      <c r="C46" s="21"/>
      <c r="D46" s="22"/>
      <c r="E46" s="22"/>
      <c r="F46" s="22"/>
      <c r="G46" s="11">
        <f t="shared" si="3"/>
        <v>0</v>
      </c>
      <c r="I46" s="111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1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1"/>
      <c r="B47" s="36">
        <v>3</v>
      </c>
      <c r="C47" s="21"/>
      <c r="D47" s="22"/>
      <c r="E47" s="22"/>
      <c r="F47" s="22"/>
      <c r="G47" s="11">
        <f t="shared" si="3"/>
        <v>0</v>
      </c>
      <c r="I47" s="111"/>
      <c r="J47" s="36">
        <v>3</v>
      </c>
      <c r="K47" s="21"/>
      <c r="L47" s="22"/>
      <c r="M47" s="22"/>
      <c r="N47" s="22"/>
      <c r="O47" s="11">
        <f t="shared" si="4"/>
        <v>0</v>
      </c>
      <c r="Q47" s="111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1"/>
      <c r="B48" s="36">
        <v>4</v>
      </c>
      <c r="C48" s="21"/>
      <c r="D48" s="22"/>
      <c r="E48" s="22"/>
      <c r="F48" s="22"/>
      <c r="G48" s="11">
        <f t="shared" si="3"/>
        <v>0</v>
      </c>
      <c r="I48" s="111"/>
      <c r="J48" s="36">
        <v>4</v>
      </c>
      <c r="K48" s="21"/>
      <c r="L48" s="22"/>
      <c r="M48" s="22"/>
      <c r="N48" s="22"/>
      <c r="O48" s="11">
        <f t="shared" si="4"/>
        <v>0</v>
      </c>
      <c r="Q48" s="111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2"/>
      <c r="B49" s="4">
        <v>5</v>
      </c>
      <c r="C49" s="23"/>
      <c r="D49" s="24"/>
      <c r="E49" s="24"/>
      <c r="F49" s="24"/>
      <c r="G49" s="12">
        <f t="shared" si="3"/>
        <v>0</v>
      </c>
      <c r="I49" s="112"/>
      <c r="J49" s="4">
        <v>5</v>
      </c>
      <c r="K49" s="23"/>
      <c r="L49" s="24"/>
      <c r="M49" s="24"/>
      <c r="N49" s="24"/>
      <c r="O49" s="12">
        <f t="shared" si="4"/>
        <v>0</v>
      </c>
      <c r="Q49" s="112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0</v>
      </c>
      <c r="D50" s="18">
        <f>SUM(D30:D49)</f>
        <v>0</v>
      </c>
      <c r="E50" s="18">
        <f>SUM(E30:E49)</f>
        <v>0</v>
      </c>
      <c r="F50" s="18">
        <f>SUM(F30:F49)</f>
        <v>0</v>
      </c>
      <c r="G50" s="14">
        <f>SUM(G30:G49)</f>
        <v>0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/>
  <mergeCells count="27"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  <mergeCell ref="A22:A25"/>
    <mergeCell ref="I22:I25"/>
    <mergeCell ref="Q22:Q25"/>
    <mergeCell ref="A31:A34"/>
    <mergeCell ref="I31:I34"/>
    <mergeCell ref="Q31:Q34"/>
    <mergeCell ref="A12:A15"/>
    <mergeCell ref="I12:I15"/>
    <mergeCell ref="Q12:Q15"/>
    <mergeCell ref="A17:A20"/>
    <mergeCell ref="I17:I20"/>
    <mergeCell ref="Q17:Q20"/>
    <mergeCell ref="S1:S2"/>
    <mergeCell ref="T1:U1"/>
    <mergeCell ref="V1:W1"/>
    <mergeCell ref="A7:A10"/>
    <mergeCell ref="I7:I10"/>
    <mergeCell ref="Q7:Q1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40</v>
      </c>
      <c r="E1" s="1"/>
      <c r="F1" s="1"/>
      <c r="G1" s="2" t="s">
        <v>41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5">
        <v>1001</v>
      </c>
      <c r="T1" s="113" t="s">
        <v>24</v>
      </c>
      <c r="U1" s="114"/>
      <c r="V1" s="113" t="s">
        <v>25</v>
      </c>
      <c r="W1" s="114"/>
    </row>
    <row r="2" spans="1:23" ht="13.5" thickBot="1">
      <c r="A2" s="3"/>
      <c r="B2" s="29" t="s">
        <v>1</v>
      </c>
      <c r="C2" s="9"/>
      <c r="D2" s="9" t="s">
        <v>43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0</v>
      </c>
      <c r="M2" s="46">
        <f>COUNTA(T2,V2)</f>
        <v>0</v>
      </c>
      <c r="N2" s="46">
        <f>COUNTA(U2,W2)</f>
        <v>0</v>
      </c>
      <c r="O2" s="47">
        <f>IF((A6+A11+I6+I11+Q6+Q11+A30+A35+I30+I35+Q30+Q35)&lt;3,1,0)+IF((A16+A21+I16+I21+Q16+Q21+A40+A45+I40+I45+Q40+Q45)&lt;3,1,0)</f>
        <v>2</v>
      </c>
      <c r="P2" s="3"/>
      <c r="Q2" s="30"/>
      <c r="R2" s="30"/>
      <c r="S2" s="116"/>
      <c r="T2" s="43"/>
      <c r="U2" s="42"/>
      <c r="V2" s="43"/>
      <c r="W2" s="42"/>
    </row>
    <row r="3" ht="4.5" customHeight="1" thickBot="1"/>
    <row r="4" spans="1:23" ht="13.5" thickBot="1">
      <c r="A4" s="5" t="s">
        <v>4</v>
      </c>
      <c r="B4" s="6"/>
      <c r="C4" s="6" t="s">
        <v>43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0</v>
      </c>
      <c r="I4" s="5" t="s">
        <v>4</v>
      </c>
      <c r="J4" s="6"/>
      <c r="K4" s="6" t="s">
        <v>44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3</v>
      </c>
      <c r="Q4" s="5" t="s">
        <v>4</v>
      </c>
      <c r="R4" s="6"/>
      <c r="S4" s="6" t="s">
        <v>45</v>
      </c>
      <c r="T4" s="6"/>
      <c r="U4" s="7"/>
      <c r="V4" s="13" t="s">
        <v>13</v>
      </c>
      <c r="W4" s="39">
        <f>IF(COUNTIF(W6:W10,"=501")&gt;2,1,0)+IF(COUNTIF(W11:W15,"=501")&gt;2,1,0)+IF(COUNTIF(W16:W20,"=501")&gt;2,1,0)+IF(COUNTIF(W21:W25,"=501")&gt;2,1,0)</f>
        <v>0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0</v>
      </c>
      <c r="B6" s="35">
        <v>1</v>
      </c>
      <c r="C6" s="19">
        <v>26</v>
      </c>
      <c r="D6" s="20"/>
      <c r="E6" s="20"/>
      <c r="F6" s="20"/>
      <c r="G6" s="10">
        <f aca="true" t="shared" si="0" ref="G6:G25">IF(C6=0,0,501-D6)</f>
        <v>501</v>
      </c>
      <c r="I6" s="38">
        <f>IF(COUNTIF(O6:O10,"=501")&gt;2,1,0)</f>
        <v>1</v>
      </c>
      <c r="J6" s="35">
        <v>1</v>
      </c>
      <c r="K6" s="19">
        <v>30</v>
      </c>
      <c r="L6" s="20"/>
      <c r="M6" s="20">
        <v>4</v>
      </c>
      <c r="N6" s="20"/>
      <c r="O6" s="10">
        <f aca="true" t="shared" si="1" ref="O6:O25">IF(K6=0,0,501-L6)</f>
        <v>501</v>
      </c>
      <c r="Q6" s="38">
        <f>IF(COUNTIF(W6:W10,"=501")&gt;2,1,0)</f>
        <v>0</v>
      </c>
      <c r="R6" s="35">
        <v>1</v>
      </c>
      <c r="S6" s="19"/>
      <c r="T6" s="20"/>
      <c r="U6" s="20"/>
      <c r="V6" s="20"/>
      <c r="W6" s="10">
        <f aca="true" t="shared" si="2" ref="W6:W25">IF(S6=0,0,501-T6)</f>
        <v>0</v>
      </c>
    </row>
    <row r="7" spans="1:23" ht="12.75">
      <c r="A7" s="111" t="s">
        <v>14</v>
      </c>
      <c r="B7" s="36">
        <v>2</v>
      </c>
      <c r="C7" s="21">
        <v>24</v>
      </c>
      <c r="D7" s="22">
        <v>198</v>
      </c>
      <c r="E7" s="22"/>
      <c r="F7" s="22"/>
      <c r="G7" s="11">
        <f t="shared" si="0"/>
        <v>303</v>
      </c>
      <c r="I7" s="111" t="s">
        <v>14</v>
      </c>
      <c r="J7" s="36">
        <v>2</v>
      </c>
      <c r="K7" s="21">
        <v>21</v>
      </c>
      <c r="L7" s="22">
        <v>74</v>
      </c>
      <c r="M7" s="22">
        <v>1</v>
      </c>
      <c r="N7" s="22"/>
      <c r="O7" s="11">
        <f t="shared" si="1"/>
        <v>427</v>
      </c>
      <c r="Q7" s="111" t="s">
        <v>14</v>
      </c>
      <c r="R7" s="36">
        <v>2</v>
      </c>
      <c r="S7" s="21"/>
      <c r="T7" s="22"/>
      <c r="U7" s="22"/>
      <c r="V7" s="22"/>
      <c r="W7" s="11">
        <f t="shared" si="2"/>
        <v>0</v>
      </c>
    </row>
    <row r="8" spans="1:23" ht="12.75">
      <c r="A8" s="111"/>
      <c r="B8" s="36">
        <v>3</v>
      </c>
      <c r="C8" s="21">
        <v>36</v>
      </c>
      <c r="D8" s="22">
        <v>40</v>
      </c>
      <c r="E8" s="22"/>
      <c r="F8" s="22"/>
      <c r="G8" s="11">
        <f t="shared" si="0"/>
        <v>461</v>
      </c>
      <c r="I8" s="111"/>
      <c r="J8" s="36">
        <v>3</v>
      </c>
      <c r="K8" s="21">
        <v>22</v>
      </c>
      <c r="L8" s="22"/>
      <c r="M8" s="22">
        <v>1</v>
      </c>
      <c r="N8" s="22"/>
      <c r="O8" s="11">
        <f t="shared" si="1"/>
        <v>501</v>
      </c>
      <c r="Q8" s="111"/>
      <c r="R8" s="36">
        <v>3</v>
      </c>
      <c r="S8" s="21"/>
      <c r="T8" s="22"/>
      <c r="U8" s="22"/>
      <c r="V8" s="22"/>
      <c r="W8" s="11">
        <f t="shared" si="2"/>
        <v>0</v>
      </c>
    </row>
    <row r="9" spans="1:23" ht="12.75">
      <c r="A9" s="111"/>
      <c r="B9" s="36">
        <v>4</v>
      </c>
      <c r="C9" s="21">
        <v>21</v>
      </c>
      <c r="D9" s="22">
        <v>30</v>
      </c>
      <c r="E9" s="22">
        <v>2</v>
      </c>
      <c r="F9" s="22"/>
      <c r="G9" s="11">
        <f t="shared" si="0"/>
        <v>471</v>
      </c>
      <c r="I9" s="111"/>
      <c r="J9" s="36">
        <v>4</v>
      </c>
      <c r="K9" s="21">
        <v>28</v>
      </c>
      <c r="L9" s="22"/>
      <c r="M9" s="22">
        <v>1</v>
      </c>
      <c r="N9" s="22"/>
      <c r="O9" s="11">
        <f t="shared" si="1"/>
        <v>501</v>
      </c>
      <c r="Q9" s="111"/>
      <c r="R9" s="36">
        <v>4</v>
      </c>
      <c r="S9" s="21"/>
      <c r="T9" s="22"/>
      <c r="U9" s="22"/>
      <c r="V9" s="22"/>
      <c r="W9" s="11">
        <f t="shared" si="2"/>
        <v>0</v>
      </c>
    </row>
    <row r="10" spans="1:23" ht="13.5" thickBot="1">
      <c r="A10" s="112"/>
      <c r="B10" s="4">
        <v>5</v>
      </c>
      <c r="C10" s="23"/>
      <c r="D10" s="24"/>
      <c r="E10" s="24"/>
      <c r="F10" s="24"/>
      <c r="G10" s="12">
        <f t="shared" si="0"/>
        <v>0</v>
      </c>
      <c r="I10" s="112"/>
      <c r="J10" s="4">
        <v>5</v>
      </c>
      <c r="K10" s="23"/>
      <c r="L10" s="24"/>
      <c r="M10" s="24"/>
      <c r="N10" s="24"/>
      <c r="O10" s="12">
        <f t="shared" si="1"/>
        <v>0</v>
      </c>
      <c r="Q10" s="112"/>
      <c r="R10" s="4">
        <v>5</v>
      </c>
      <c r="S10" s="23"/>
      <c r="T10" s="24"/>
      <c r="U10" s="24"/>
      <c r="V10" s="24"/>
      <c r="W10" s="12">
        <f t="shared" si="2"/>
        <v>0</v>
      </c>
    </row>
    <row r="11" spans="1:23" ht="12.75" customHeight="1">
      <c r="A11" s="38">
        <f>IF(COUNTIF(G11:G15,"=501")&gt;2,1,0)</f>
        <v>0</v>
      </c>
      <c r="B11" s="35">
        <v>1</v>
      </c>
      <c r="C11" s="19">
        <v>33</v>
      </c>
      <c r="D11" s="20">
        <v>39</v>
      </c>
      <c r="E11" s="20"/>
      <c r="F11" s="20"/>
      <c r="G11" s="10">
        <f t="shared" si="0"/>
        <v>462</v>
      </c>
      <c r="I11" s="38">
        <f>IF(COUNTIF(O11:O15,"=501")&gt;2,1,0)</f>
        <v>1</v>
      </c>
      <c r="J11" s="35">
        <v>1</v>
      </c>
      <c r="K11" s="19">
        <v>28</v>
      </c>
      <c r="L11" s="20"/>
      <c r="M11" s="20"/>
      <c r="N11" s="20"/>
      <c r="O11" s="10">
        <f t="shared" si="1"/>
        <v>501</v>
      </c>
      <c r="Q11" s="38">
        <f>IF(COUNTIF(W11:W15,"=501")&gt;2,1,0)</f>
        <v>0</v>
      </c>
      <c r="R11" s="35">
        <v>1</v>
      </c>
      <c r="S11" s="19"/>
      <c r="T11" s="20"/>
      <c r="U11" s="20"/>
      <c r="V11" s="20"/>
      <c r="W11" s="10">
        <f t="shared" si="2"/>
        <v>0</v>
      </c>
    </row>
    <row r="12" spans="1:23" ht="12.75">
      <c r="A12" s="111" t="s">
        <v>15</v>
      </c>
      <c r="B12" s="36">
        <v>2</v>
      </c>
      <c r="C12" s="21">
        <v>36</v>
      </c>
      <c r="D12" s="22">
        <v>16</v>
      </c>
      <c r="E12" s="22"/>
      <c r="F12" s="22"/>
      <c r="G12" s="11">
        <f t="shared" si="0"/>
        <v>485</v>
      </c>
      <c r="I12" s="111" t="s">
        <v>15</v>
      </c>
      <c r="J12" s="36">
        <v>2</v>
      </c>
      <c r="K12" s="21">
        <v>18</v>
      </c>
      <c r="L12" s="22"/>
      <c r="M12" s="22">
        <v>1</v>
      </c>
      <c r="N12" s="22"/>
      <c r="O12" s="11">
        <f t="shared" si="1"/>
        <v>501</v>
      </c>
      <c r="Q12" s="111" t="s">
        <v>15</v>
      </c>
      <c r="R12" s="36">
        <v>2</v>
      </c>
      <c r="S12" s="21"/>
      <c r="T12" s="22"/>
      <c r="U12" s="22"/>
      <c r="V12" s="22"/>
      <c r="W12" s="11">
        <f t="shared" si="2"/>
        <v>0</v>
      </c>
    </row>
    <row r="13" spans="1:23" ht="12.75">
      <c r="A13" s="111"/>
      <c r="B13" s="36">
        <v>3</v>
      </c>
      <c r="C13" s="21">
        <v>35</v>
      </c>
      <c r="D13" s="22"/>
      <c r="E13" s="22">
        <v>1</v>
      </c>
      <c r="F13" s="22"/>
      <c r="G13" s="11">
        <f t="shared" si="0"/>
        <v>501</v>
      </c>
      <c r="I13" s="111"/>
      <c r="J13" s="36">
        <v>3</v>
      </c>
      <c r="K13" s="21">
        <v>30</v>
      </c>
      <c r="L13" s="22"/>
      <c r="M13" s="22"/>
      <c r="N13" s="22"/>
      <c r="O13" s="11">
        <f t="shared" si="1"/>
        <v>501</v>
      </c>
      <c r="Q13" s="111"/>
      <c r="R13" s="36">
        <v>3</v>
      </c>
      <c r="S13" s="21"/>
      <c r="T13" s="22"/>
      <c r="U13" s="22"/>
      <c r="V13" s="22"/>
      <c r="W13" s="11">
        <f t="shared" si="2"/>
        <v>0</v>
      </c>
    </row>
    <row r="14" spans="1:23" ht="12.75">
      <c r="A14" s="111"/>
      <c r="B14" s="36">
        <v>4</v>
      </c>
      <c r="C14" s="21">
        <v>36</v>
      </c>
      <c r="D14" s="22">
        <v>25</v>
      </c>
      <c r="E14" s="22"/>
      <c r="F14" s="22"/>
      <c r="G14" s="11">
        <f t="shared" si="0"/>
        <v>476</v>
      </c>
      <c r="I14" s="111"/>
      <c r="J14" s="36">
        <v>4</v>
      </c>
      <c r="K14" s="21"/>
      <c r="L14" s="22"/>
      <c r="M14" s="22"/>
      <c r="N14" s="22"/>
      <c r="O14" s="11">
        <f t="shared" si="1"/>
        <v>0</v>
      </c>
      <c r="Q14" s="111"/>
      <c r="R14" s="36">
        <v>4</v>
      </c>
      <c r="S14" s="21"/>
      <c r="T14" s="22"/>
      <c r="U14" s="22"/>
      <c r="V14" s="22"/>
      <c r="W14" s="11">
        <f t="shared" si="2"/>
        <v>0</v>
      </c>
    </row>
    <row r="15" spans="1:23" ht="13.5" thickBot="1">
      <c r="A15" s="112"/>
      <c r="B15" s="4">
        <v>5</v>
      </c>
      <c r="C15" s="23"/>
      <c r="D15" s="24"/>
      <c r="E15" s="24"/>
      <c r="F15" s="24"/>
      <c r="G15" s="12">
        <f t="shared" si="0"/>
        <v>0</v>
      </c>
      <c r="I15" s="112"/>
      <c r="J15" s="4">
        <v>5</v>
      </c>
      <c r="K15" s="23"/>
      <c r="L15" s="24"/>
      <c r="M15" s="24"/>
      <c r="N15" s="24"/>
      <c r="O15" s="12">
        <f t="shared" si="1"/>
        <v>0</v>
      </c>
      <c r="Q15" s="112"/>
      <c r="R15" s="4">
        <v>5</v>
      </c>
      <c r="S15" s="23"/>
      <c r="T15" s="24"/>
      <c r="U15" s="24"/>
      <c r="V15" s="24"/>
      <c r="W15" s="12">
        <f t="shared" si="2"/>
        <v>0</v>
      </c>
    </row>
    <row r="16" spans="1:23" ht="12.75" customHeight="1">
      <c r="A16" s="38">
        <f>IF(COUNTIF(G16:G20,"=501")&gt;2,1,0)</f>
        <v>0</v>
      </c>
      <c r="B16" s="35">
        <v>1</v>
      </c>
      <c r="C16" s="19">
        <v>36</v>
      </c>
      <c r="D16" s="20">
        <v>20</v>
      </c>
      <c r="E16" s="20"/>
      <c r="F16" s="20"/>
      <c r="G16" s="10">
        <f t="shared" si="0"/>
        <v>481</v>
      </c>
      <c r="I16" s="38">
        <f>IF(COUNTIF(O16:O20,"=501")&gt;2,1,0)</f>
        <v>1</v>
      </c>
      <c r="J16" s="35">
        <v>1</v>
      </c>
      <c r="K16" s="19">
        <v>27</v>
      </c>
      <c r="L16" s="20"/>
      <c r="M16" s="20">
        <v>2</v>
      </c>
      <c r="N16" s="20"/>
      <c r="O16" s="10">
        <f t="shared" si="1"/>
        <v>501</v>
      </c>
      <c r="Q16" s="38">
        <f>IF(COUNTIF(W16:W20,"=501")&gt;2,1,0)</f>
        <v>0</v>
      </c>
      <c r="R16" s="35">
        <v>1</v>
      </c>
      <c r="S16" s="19"/>
      <c r="T16" s="20"/>
      <c r="U16" s="20"/>
      <c r="V16" s="20"/>
      <c r="W16" s="10">
        <f t="shared" si="2"/>
        <v>0</v>
      </c>
    </row>
    <row r="17" spans="1:23" ht="12.75">
      <c r="A17" s="111" t="s">
        <v>16</v>
      </c>
      <c r="B17" s="36">
        <v>2</v>
      </c>
      <c r="C17" s="21">
        <v>36</v>
      </c>
      <c r="D17" s="22">
        <v>6</v>
      </c>
      <c r="E17" s="22"/>
      <c r="F17" s="22"/>
      <c r="G17" s="11">
        <f t="shared" si="0"/>
        <v>495</v>
      </c>
      <c r="I17" s="111" t="s">
        <v>16</v>
      </c>
      <c r="J17" s="36">
        <v>2</v>
      </c>
      <c r="K17" s="21">
        <v>21</v>
      </c>
      <c r="L17" s="22">
        <v>20</v>
      </c>
      <c r="M17" s="22">
        <v>1</v>
      </c>
      <c r="N17" s="22"/>
      <c r="O17" s="11">
        <f t="shared" si="1"/>
        <v>481</v>
      </c>
      <c r="Q17" s="111" t="s">
        <v>16</v>
      </c>
      <c r="R17" s="36">
        <v>2</v>
      </c>
      <c r="S17" s="21"/>
      <c r="T17" s="22"/>
      <c r="U17" s="22"/>
      <c r="V17" s="22"/>
      <c r="W17" s="11">
        <f t="shared" si="2"/>
        <v>0</v>
      </c>
    </row>
    <row r="18" spans="1:23" ht="12.75">
      <c r="A18" s="111"/>
      <c r="B18" s="36">
        <v>3</v>
      </c>
      <c r="C18" s="21">
        <v>39</v>
      </c>
      <c r="D18" s="22">
        <v>20</v>
      </c>
      <c r="E18" s="22"/>
      <c r="F18" s="22"/>
      <c r="G18" s="11">
        <f t="shared" si="0"/>
        <v>481</v>
      </c>
      <c r="I18" s="111"/>
      <c r="J18" s="36">
        <v>3</v>
      </c>
      <c r="K18" s="21">
        <v>18</v>
      </c>
      <c r="L18" s="22"/>
      <c r="M18" s="22">
        <v>2</v>
      </c>
      <c r="N18" s="22"/>
      <c r="O18" s="11">
        <f t="shared" si="1"/>
        <v>501</v>
      </c>
      <c r="Q18" s="111"/>
      <c r="R18" s="36">
        <v>3</v>
      </c>
      <c r="S18" s="21"/>
      <c r="T18" s="22"/>
      <c r="U18" s="22"/>
      <c r="V18" s="22"/>
      <c r="W18" s="11">
        <f t="shared" si="2"/>
        <v>0</v>
      </c>
    </row>
    <row r="19" spans="1:23" ht="12.75">
      <c r="A19" s="111"/>
      <c r="B19" s="36">
        <v>4</v>
      </c>
      <c r="C19" s="21"/>
      <c r="D19" s="22"/>
      <c r="E19" s="22"/>
      <c r="F19" s="22"/>
      <c r="G19" s="11">
        <f t="shared" si="0"/>
        <v>0</v>
      </c>
      <c r="I19" s="111"/>
      <c r="J19" s="36">
        <v>4</v>
      </c>
      <c r="K19" s="21">
        <v>26</v>
      </c>
      <c r="L19" s="22"/>
      <c r="M19" s="22">
        <v>1</v>
      </c>
      <c r="N19" s="22"/>
      <c r="O19" s="11">
        <f t="shared" si="1"/>
        <v>501</v>
      </c>
      <c r="Q19" s="111"/>
      <c r="R19" s="36">
        <v>4</v>
      </c>
      <c r="S19" s="21"/>
      <c r="T19" s="22"/>
      <c r="U19" s="22"/>
      <c r="V19" s="22"/>
      <c r="W19" s="11">
        <f t="shared" si="2"/>
        <v>0</v>
      </c>
    </row>
    <row r="20" spans="1:23" ht="13.5" thickBot="1">
      <c r="A20" s="112"/>
      <c r="B20" s="4">
        <v>5</v>
      </c>
      <c r="C20" s="23"/>
      <c r="D20" s="24"/>
      <c r="E20" s="24"/>
      <c r="F20" s="24"/>
      <c r="G20" s="12">
        <f t="shared" si="0"/>
        <v>0</v>
      </c>
      <c r="I20" s="112"/>
      <c r="J20" s="4">
        <v>5</v>
      </c>
      <c r="K20" s="23"/>
      <c r="L20" s="24"/>
      <c r="M20" s="24"/>
      <c r="N20" s="24"/>
      <c r="O20" s="12">
        <f t="shared" si="1"/>
        <v>0</v>
      </c>
      <c r="Q20" s="112"/>
      <c r="R20" s="4">
        <v>5</v>
      </c>
      <c r="S20" s="23"/>
      <c r="T20" s="24"/>
      <c r="U20" s="24"/>
      <c r="V20" s="24"/>
      <c r="W20" s="12">
        <f t="shared" si="2"/>
        <v>0</v>
      </c>
    </row>
    <row r="21" spans="1:23" ht="12.75" customHeight="1">
      <c r="A21" s="38">
        <f>IF(COUNTIF(G21:G25,"=501")&gt;2,1,0)</f>
        <v>0</v>
      </c>
      <c r="B21" s="35">
        <v>1</v>
      </c>
      <c r="C21" s="19">
        <v>27</v>
      </c>
      <c r="D21" s="20"/>
      <c r="E21" s="20">
        <v>1</v>
      </c>
      <c r="F21" s="20"/>
      <c r="G21" s="10">
        <f t="shared" si="0"/>
        <v>501</v>
      </c>
      <c r="I21" s="38">
        <f>IF(COUNTIF(O21:O25,"=501")&gt;2,1,0)</f>
        <v>0</v>
      </c>
      <c r="J21" s="35">
        <v>1</v>
      </c>
      <c r="K21" s="19">
        <v>21</v>
      </c>
      <c r="L21" s="20">
        <v>160</v>
      </c>
      <c r="M21" s="20"/>
      <c r="N21" s="20"/>
      <c r="O21" s="10">
        <f t="shared" si="1"/>
        <v>341</v>
      </c>
      <c r="Q21" s="38">
        <f>IF(COUNTIF(W21:W25,"=501")&gt;2,1,0)</f>
        <v>0</v>
      </c>
      <c r="R21" s="35">
        <v>1</v>
      </c>
      <c r="S21" s="19"/>
      <c r="T21" s="20"/>
      <c r="U21" s="20"/>
      <c r="V21" s="20"/>
      <c r="W21" s="10">
        <f t="shared" si="2"/>
        <v>0</v>
      </c>
    </row>
    <row r="22" spans="1:23" ht="12.75">
      <c r="A22" s="111" t="s">
        <v>17</v>
      </c>
      <c r="B22" s="36">
        <v>2</v>
      </c>
      <c r="C22" s="21">
        <v>33</v>
      </c>
      <c r="D22" s="22">
        <v>121</v>
      </c>
      <c r="E22" s="22">
        <v>1</v>
      </c>
      <c r="F22" s="22"/>
      <c r="G22" s="11">
        <f t="shared" si="0"/>
        <v>380</v>
      </c>
      <c r="I22" s="111" t="s">
        <v>17</v>
      </c>
      <c r="J22" s="36">
        <v>2</v>
      </c>
      <c r="K22" s="21">
        <v>18</v>
      </c>
      <c r="L22" s="22">
        <v>8</v>
      </c>
      <c r="M22" s="22">
        <v>2</v>
      </c>
      <c r="N22" s="22"/>
      <c r="O22" s="11">
        <f t="shared" si="1"/>
        <v>493</v>
      </c>
      <c r="Q22" s="111" t="s">
        <v>17</v>
      </c>
      <c r="R22" s="36">
        <v>2</v>
      </c>
      <c r="S22" s="21"/>
      <c r="T22" s="22"/>
      <c r="U22" s="22"/>
      <c r="V22" s="22"/>
      <c r="W22" s="11">
        <f t="shared" si="2"/>
        <v>0</v>
      </c>
    </row>
    <row r="23" spans="1:23" ht="12.75">
      <c r="A23" s="111"/>
      <c r="B23" s="36">
        <v>3</v>
      </c>
      <c r="C23" s="21">
        <v>36</v>
      </c>
      <c r="D23" s="22">
        <v>5</v>
      </c>
      <c r="E23" s="22">
        <v>2</v>
      </c>
      <c r="F23" s="22"/>
      <c r="G23" s="11">
        <f t="shared" si="0"/>
        <v>496</v>
      </c>
      <c r="I23" s="111"/>
      <c r="J23" s="36">
        <v>3</v>
      </c>
      <c r="K23" s="21">
        <v>24</v>
      </c>
      <c r="L23" s="22">
        <v>10</v>
      </c>
      <c r="M23" s="22">
        <v>2</v>
      </c>
      <c r="N23" s="22"/>
      <c r="O23" s="11">
        <f t="shared" si="1"/>
        <v>491</v>
      </c>
      <c r="Q23" s="111"/>
      <c r="R23" s="36">
        <v>3</v>
      </c>
      <c r="S23" s="21"/>
      <c r="T23" s="22"/>
      <c r="U23" s="22"/>
      <c r="V23" s="22"/>
      <c r="W23" s="11">
        <f t="shared" si="2"/>
        <v>0</v>
      </c>
    </row>
    <row r="24" spans="1:23" ht="12.75">
      <c r="A24" s="111"/>
      <c r="B24" s="36">
        <v>4</v>
      </c>
      <c r="C24" s="21">
        <v>25</v>
      </c>
      <c r="D24" s="22"/>
      <c r="E24" s="22">
        <v>1</v>
      </c>
      <c r="F24" s="22"/>
      <c r="G24" s="11">
        <f t="shared" si="0"/>
        <v>501</v>
      </c>
      <c r="I24" s="111"/>
      <c r="J24" s="36">
        <v>4</v>
      </c>
      <c r="K24" s="21"/>
      <c r="L24" s="22"/>
      <c r="M24" s="22"/>
      <c r="N24" s="22"/>
      <c r="O24" s="11">
        <f t="shared" si="1"/>
        <v>0</v>
      </c>
      <c r="Q24" s="111"/>
      <c r="R24" s="36">
        <v>4</v>
      </c>
      <c r="S24" s="21"/>
      <c r="T24" s="22"/>
      <c r="U24" s="22"/>
      <c r="V24" s="22"/>
      <c r="W24" s="11">
        <f t="shared" si="2"/>
        <v>0</v>
      </c>
    </row>
    <row r="25" spans="1:23" ht="13.5" thickBot="1">
      <c r="A25" s="112"/>
      <c r="B25" s="4">
        <v>5</v>
      </c>
      <c r="C25" s="23">
        <v>24</v>
      </c>
      <c r="D25" s="24">
        <v>150</v>
      </c>
      <c r="E25" s="24">
        <v>1</v>
      </c>
      <c r="F25" s="24"/>
      <c r="G25" s="12">
        <f t="shared" si="0"/>
        <v>351</v>
      </c>
      <c r="I25" s="112"/>
      <c r="J25" s="4">
        <v>5</v>
      </c>
      <c r="K25" s="23"/>
      <c r="L25" s="24"/>
      <c r="M25" s="24"/>
      <c r="N25" s="24"/>
      <c r="O25" s="12">
        <f t="shared" si="1"/>
        <v>0</v>
      </c>
      <c r="Q25" s="112"/>
      <c r="R25" s="4">
        <v>5</v>
      </c>
      <c r="S25" s="23"/>
      <c r="T25" s="24"/>
      <c r="U25" s="24"/>
      <c r="V25" s="24"/>
      <c r="W25" s="12">
        <f t="shared" si="2"/>
        <v>0</v>
      </c>
    </row>
    <row r="26" spans="1:23" ht="13.5" thickBot="1">
      <c r="A26" s="15"/>
      <c r="B26" s="16" t="s">
        <v>18</v>
      </c>
      <c r="C26" s="17">
        <f>SUM(C6:C25)</f>
        <v>503</v>
      </c>
      <c r="D26" s="18">
        <f>SUM(D6:D25)</f>
        <v>670</v>
      </c>
      <c r="E26" s="18">
        <f>SUM(E6:E25)</f>
        <v>9</v>
      </c>
      <c r="F26" s="18">
        <f>SUM(F6:F25)</f>
        <v>0</v>
      </c>
      <c r="G26" s="14">
        <f>SUM(G6:G25)</f>
        <v>7346</v>
      </c>
      <c r="I26" s="15"/>
      <c r="J26" s="16" t="s">
        <v>18</v>
      </c>
      <c r="K26" s="17">
        <f>SUM(K6:K25)</f>
        <v>332</v>
      </c>
      <c r="L26" s="18">
        <f>SUM(L6:L25)</f>
        <v>272</v>
      </c>
      <c r="M26" s="18">
        <f>SUM(M6:M25)</f>
        <v>18</v>
      </c>
      <c r="N26" s="18">
        <f>SUM(N6:N25)</f>
        <v>0</v>
      </c>
      <c r="O26" s="14">
        <f>SUM(O6:O25)</f>
        <v>6742</v>
      </c>
      <c r="Q26" s="15"/>
      <c r="R26" s="16" t="s">
        <v>18</v>
      </c>
      <c r="S26" s="17">
        <f>SUM(S6:S25)</f>
        <v>0</v>
      </c>
      <c r="T26" s="18">
        <f>SUM(T6:T25)</f>
        <v>0</v>
      </c>
      <c r="U26" s="18">
        <f>SUM(U6:U25)</f>
        <v>0</v>
      </c>
      <c r="V26" s="18">
        <f>SUM(V6:V25)</f>
        <v>0</v>
      </c>
      <c r="W26" s="14">
        <f>SUM(W6:W25)</f>
        <v>0</v>
      </c>
    </row>
    <row r="27" ht="4.5" customHeight="1" thickBot="1"/>
    <row r="28" spans="1:23" ht="13.5" thickBot="1">
      <c r="A28" s="5" t="s">
        <v>4</v>
      </c>
      <c r="B28" s="6"/>
      <c r="C28" s="53" t="s">
        <v>103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1</v>
      </c>
      <c r="I28" s="5" t="s">
        <v>4</v>
      </c>
      <c r="J28" s="6"/>
      <c r="K28" s="53" t="s">
        <v>19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>
        <v>27</v>
      </c>
      <c r="D30" s="20">
        <v>50</v>
      </c>
      <c r="E30" s="20"/>
      <c r="F30" s="20"/>
      <c r="G30" s="10">
        <f aca="true" t="shared" si="3" ref="G30:G49">IF(C30=0,0,501-D30)</f>
        <v>451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1" t="s">
        <v>14</v>
      </c>
      <c r="B31" s="36">
        <v>2</v>
      </c>
      <c r="C31" s="21">
        <v>45</v>
      </c>
      <c r="D31" s="22">
        <v>32</v>
      </c>
      <c r="E31" s="22"/>
      <c r="F31" s="22"/>
      <c r="G31" s="11">
        <f t="shared" si="3"/>
        <v>469</v>
      </c>
      <c r="I31" s="111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1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1"/>
      <c r="B32" s="36">
        <v>3</v>
      </c>
      <c r="C32" s="21">
        <v>21</v>
      </c>
      <c r="D32" s="22">
        <v>200</v>
      </c>
      <c r="E32" s="22"/>
      <c r="F32" s="22"/>
      <c r="G32" s="11">
        <f t="shared" si="3"/>
        <v>301</v>
      </c>
      <c r="I32" s="111"/>
      <c r="J32" s="36">
        <v>3</v>
      </c>
      <c r="K32" s="21"/>
      <c r="L32" s="22"/>
      <c r="M32" s="22"/>
      <c r="N32" s="22"/>
      <c r="O32" s="11">
        <f t="shared" si="4"/>
        <v>0</v>
      </c>
      <c r="Q32" s="111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1"/>
      <c r="B33" s="36">
        <v>4</v>
      </c>
      <c r="C33" s="21"/>
      <c r="D33" s="22"/>
      <c r="E33" s="22"/>
      <c r="F33" s="22"/>
      <c r="G33" s="11">
        <f t="shared" si="3"/>
        <v>0</v>
      </c>
      <c r="I33" s="111"/>
      <c r="J33" s="36">
        <v>4</v>
      </c>
      <c r="K33" s="21"/>
      <c r="L33" s="22"/>
      <c r="M33" s="22"/>
      <c r="N33" s="22"/>
      <c r="O33" s="11">
        <f t="shared" si="4"/>
        <v>0</v>
      </c>
      <c r="Q33" s="111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2"/>
      <c r="B34" s="4">
        <v>5</v>
      </c>
      <c r="C34" s="23"/>
      <c r="D34" s="24"/>
      <c r="E34" s="24"/>
      <c r="F34" s="24"/>
      <c r="G34" s="12">
        <f t="shared" si="3"/>
        <v>0</v>
      </c>
      <c r="I34" s="112"/>
      <c r="J34" s="4">
        <v>5</v>
      </c>
      <c r="K34" s="23"/>
      <c r="L34" s="24"/>
      <c r="M34" s="24"/>
      <c r="N34" s="24"/>
      <c r="O34" s="12">
        <f t="shared" si="4"/>
        <v>0</v>
      </c>
      <c r="Q34" s="112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>
        <v>24</v>
      </c>
      <c r="D35" s="20">
        <v>172</v>
      </c>
      <c r="E35" s="20"/>
      <c r="F35" s="20"/>
      <c r="G35" s="10">
        <f t="shared" si="3"/>
        <v>329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1" t="s">
        <v>15</v>
      </c>
      <c r="B36" s="36">
        <v>2</v>
      </c>
      <c r="C36" s="21">
        <v>36</v>
      </c>
      <c r="D36" s="22">
        <v>9</v>
      </c>
      <c r="E36" s="22"/>
      <c r="F36" s="22"/>
      <c r="G36" s="11">
        <f t="shared" si="3"/>
        <v>492</v>
      </c>
      <c r="I36" s="111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1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1"/>
      <c r="B37" s="36">
        <v>3</v>
      </c>
      <c r="C37" s="21">
        <v>18</v>
      </c>
      <c r="D37" s="22">
        <v>284</v>
      </c>
      <c r="E37" s="22"/>
      <c r="F37" s="22"/>
      <c r="G37" s="11">
        <f t="shared" si="3"/>
        <v>217</v>
      </c>
      <c r="I37" s="111"/>
      <c r="J37" s="36">
        <v>3</v>
      </c>
      <c r="K37" s="21"/>
      <c r="L37" s="22"/>
      <c r="M37" s="22"/>
      <c r="N37" s="22"/>
      <c r="O37" s="11">
        <f t="shared" si="4"/>
        <v>0</v>
      </c>
      <c r="Q37" s="111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1"/>
      <c r="B38" s="36">
        <v>4</v>
      </c>
      <c r="C38" s="21"/>
      <c r="D38" s="22"/>
      <c r="E38" s="22"/>
      <c r="F38" s="22"/>
      <c r="G38" s="11">
        <f t="shared" si="3"/>
        <v>0</v>
      </c>
      <c r="I38" s="111"/>
      <c r="J38" s="36">
        <v>4</v>
      </c>
      <c r="K38" s="21"/>
      <c r="L38" s="22"/>
      <c r="M38" s="22"/>
      <c r="N38" s="22"/>
      <c r="O38" s="11">
        <f t="shared" si="4"/>
        <v>0</v>
      </c>
      <c r="Q38" s="111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2"/>
      <c r="B39" s="4">
        <v>5</v>
      </c>
      <c r="C39" s="23"/>
      <c r="D39" s="24"/>
      <c r="E39" s="24"/>
      <c r="F39" s="24"/>
      <c r="G39" s="12">
        <f t="shared" si="3"/>
        <v>0</v>
      </c>
      <c r="I39" s="112"/>
      <c r="J39" s="4">
        <v>5</v>
      </c>
      <c r="K39" s="23"/>
      <c r="L39" s="24"/>
      <c r="M39" s="24"/>
      <c r="N39" s="24"/>
      <c r="O39" s="12">
        <f t="shared" si="4"/>
        <v>0</v>
      </c>
      <c r="Q39" s="112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0</v>
      </c>
      <c r="B40" s="35">
        <v>1</v>
      </c>
      <c r="C40" s="19">
        <v>33</v>
      </c>
      <c r="D40" s="20"/>
      <c r="E40" s="20"/>
      <c r="F40" s="20"/>
      <c r="G40" s="10">
        <f t="shared" si="3"/>
        <v>501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1" t="s">
        <v>16</v>
      </c>
      <c r="B41" s="36">
        <v>2</v>
      </c>
      <c r="C41" s="21">
        <v>36</v>
      </c>
      <c r="D41" s="22">
        <v>40</v>
      </c>
      <c r="E41" s="22"/>
      <c r="F41" s="22"/>
      <c r="G41" s="11">
        <f t="shared" si="3"/>
        <v>461</v>
      </c>
      <c r="I41" s="111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1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1"/>
      <c r="B42" s="36">
        <v>3</v>
      </c>
      <c r="C42" s="21">
        <v>39</v>
      </c>
      <c r="D42" s="22">
        <v>12</v>
      </c>
      <c r="E42" s="22"/>
      <c r="F42" s="22"/>
      <c r="G42" s="11">
        <f t="shared" si="3"/>
        <v>489</v>
      </c>
      <c r="I42" s="111"/>
      <c r="J42" s="36">
        <v>3</v>
      </c>
      <c r="K42" s="21"/>
      <c r="L42" s="22"/>
      <c r="M42" s="22"/>
      <c r="N42" s="22"/>
      <c r="O42" s="11">
        <f t="shared" si="4"/>
        <v>0</v>
      </c>
      <c r="Q42" s="111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1"/>
      <c r="B43" s="36">
        <v>4</v>
      </c>
      <c r="C43" s="21">
        <v>27</v>
      </c>
      <c r="D43" s="22">
        <v>18</v>
      </c>
      <c r="E43" s="22"/>
      <c r="F43" s="22"/>
      <c r="G43" s="11">
        <f t="shared" si="3"/>
        <v>483</v>
      </c>
      <c r="I43" s="111"/>
      <c r="J43" s="36">
        <v>4</v>
      </c>
      <c r="K43" s="21"/>
      <c r="L43" s="22"/>
      <c r="M43" s="22"/>
      <c r="N43" s="22"/>
      <c r="O43" s="11">
        <f t="shared" si="4"/>
        <v>0</v>
      </c>
      <c r="Q43" s="111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2"/>
      <c r="B44" s="4">
        <v>5</v>
      </c>
      <c r="C44" s="23"/>
      <c r="D44" s="24"/>
      <c r="E44" s="24"/>
      <c r="F44" s="24"/>
      <c r="G44" s="12">
        <f t="shared" si="3"/>
        <v>0</v>
      </c>
      <c r="I44" s="112"/>
      <c r="J44" s="4">
        <v>5</v>
      </c>
      <c r="K44" s="23"/>
      <c r="L44" s="24"/>
      <c r="M44" s="24"/>
      <c r="N44" s="24"/>
      <c r="O44" s="12">
        <f t="shared" si="4"/>
        <v>0</v>
      </c>
      <c r="Q44" s="112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1</v>
      </c>
      <c r="B45" s="35">
        <v>1</v>
      </c>
      <c r="C45" s="19">
        <v>27</v>
      </c>
      <c r="D45" s="20">
        <v>70</v>
      </c>
      <c r="E45" s="20"/>
      <c r="F45" s="20"/>
      <c r="G45" s="10">
        <f t="shared" si="3"/>
        <v>431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1" t="s">
        <v>17</v>
      </c>
      <c r="B46" s="36">
        <v>2</v>
      </c>
      <c r="C46" s="21">
        <v>40</v>
      </c>
      <c r="D46" s="22"/>
      <c r="E46" s="22">
        <v>1</v>
      </c>
      <c r="F46" s="22"/>
      <c r="G46" s="11">
        <f t="shared" si="3"/>
        <v>501</v>
      </c>
      <c r="I46" s="111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1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1"/>
      <c r="B47" s="36">
        <v>3</v>
      </c>
      <c r="C47" s="21">
        <v>45</v>
      </c>
      <c r="D47" s="22"/>
      <c r="E47" s="22"/>
      <c r="F47" s="22"/>
      <c r="G47" s="11">
        <f t="shared" si="3"/>
        <v>501</v>
      </c>
      <c r="I47" s="111"/>
      <c r="J47" s="36">
        <v>3</v>
      </c>
      <c r="K47" s="21"/>
      <c r="L47" s="22"/>
      <c r="M47" s="22"/>
      <c r="N47" s="22"/>
      <c r="O47" s="11">
        <f t="shared" si="4"/>
        <v>0</v>
      </c>
      <c r="Q47" s="111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1"/>
      <c r="B48" s="36">
        <v>4</v>
      </c>
      <c r="C48" s="21">
        <v>36</v>
      </c>
      <c r="D48" s="22"/>
      <c r="E48" s="22">
        <v>1</v>
      </c>
      <c r="F48" s="22"/>
      <c r="G48" s="11">
        <f t="shared" si="3"/>
        <v>501</v>
      </c>
      <c r="I48" s="111"/>
      <c r="J48" s="36">
        <v>4</v>
      </c>
      <c r="K48" s="21"/>
      <c r="L48" s="22"/>
      <c r="M48" s="22"/>
      <c r="N48" s="22"/>
      <c r="O48" s="11">
        <f t="shared" si="4"/>
        <v>0</v>
      </c>
      <c r="Q48" s="111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2"/>
      <c r="B49" s="4">
        <v>5</v>
      </c>
      <c r="C49" s="23">
        <v>38</v>
      </c>
      <c r="D49" s="24"/>
      <c r="E49" s="24">
        <v>1</v>
      </c>
      <c r="F49" s="24"/>
      <c r="G49" s="12">
        <f t="shared" si="3"/>
        <v>501</v>
      </c>
      <c r="I49" s="112"/>
      <c r="J49" s="4">
        <v>5</v>
      </c>
      <c r="K49" s="23"/>
      <c r="L49" s="24"/>
      <c r="M49" s="24"/>
      <c r="N49" s="24"/>
      <c r="O49" s="12">
        <f t="shared" si="4"/>
        <v>0</v>
      </c>
      <c r="Q49" s="112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492</v>
      </c>
      <c r="D50" s="18">
        <f>SUM(D30:D49)</f>
        <v>887</v>
      </c>
      <c r="E50" s="18">
        <f>SUM(E30:E49)</f>
        <v>3</v>
      </c>
      <c r="F50" s="18">
        <f>SUM(F30:F49)</f>
        <v>0</v>
      </c>
      <c r="G50" s="14">
        <f>SUM(G30:G49)</f>
        <v>6628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 sheet="1" objects="1" scenarios="1"/>
  <mergeCells count="27"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  <mergeCell ref="A22:A25"/>
    <mergeCell ref="I22:I25"/>
    <mergeCell ref="Q22:Q25"/>
    <mergeCell ref="A31:A34"/>
    <mergeCell ref="I31:I34"/>
    <mergeCell ref="Q31:Q34"/>
    <mergeCell ref="A12:A15"/>
    <mergeCell ref="I12:I15"/>
    <mergeCell ref="Q12:Q15"/>
    <mergeCell ref="A17:A20"/>
    <mergeCell ref="I17:I20"/>
    <mergeCell ref="Q17:Q20"/>
    <mergeCell ref="S1:S2"/>
    <mergeCell ref="T1:U1"/>
    <mergeCell ref="V1:W1"/>
    <mergeCell ref="A7:A10"/>
    <mergeCell ref="I7:I10"/>
    <mergeCell ref="Q7:Q1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46</v>
      </c>
      <c r="E1" s="1"/>
      <c r="F1" s="1"/>
      <c r="G1" s="2" t="s">
        <v>48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5">
        <v>1001</v>
      </c>
      <c r="T1" s="113" t="s">
        <v>24</v>
      </c>
      <c r="U1" s="114"/>
      <c r="V1" s="113" t="s">
        <v>25</v>
      </c>
      <c r="W1" s="114"/>
    </row>
    <row r="2" spans="1:23" ht="13.5" thickBot="1">
      <c r="A2" s="3"/>
      <c r="B2" s="29" t="s">
        <v>1</v>
      </c>
      <c r="C2" s="9"/>
      <c r="D2" s="9" t="s">
        <v>47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1</v>
      </c>
      <c r="M2" s="46">
        <f>COUNTA(T2,V2)</f>
        <v>0</v>
      </c>
      <c r="N2" s="46">
        <f>COUNTA(U2,W2)</f>
        <v>0</v>
      </c>
      <c r="O2" s="47">
        <f>IF((A6+A11+I6+I11+Q6+Q11+A30+A35+I30+I35+Q30+Q35)&lt;3,1,0)+IF((A16+A21+I16+I21+Q16+Q21+A40+A45+I40+I45+Q40+Q45)&lt;3,1,0)</f>
        <v>1</v>
      </c>
      <c r="P2" s="3"/>
      <c r="Q2" s="30"/>
      <c r="R2" s="30"/>
      <c r="S2" s="116"/>
      <c r="T2" s="43"/>
      <c r="U2" s="42"/>
      <c r="V2" s="43"/>
      <c r="W2" s="42"/>
    </row>
    <row r="3" ht="4.5" customHeight="1" thickBot="1"/>
    <row r="4" spans="1:23" ht="13.5" thickBot="1">
      <c r="A4" s="5" t="s">
        <v>4</v>
      </c>
      <c r="B4" s="6"/>
      <c r="C4" s="6" t="s">
        <v>47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3</v>
      </c>
      <c r="I4" s="5" t="s">
        <v>4</v>
      </c>
      <c r="J4" s="6"/>
      <c r="K4" s="6" t="s">
        <v>49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0</v>
      </c>
      <c r="Q4" s="5" t="s">
        <v>4</v>
      </c>
      <c r="R4" s="6"/>
      <c r="S4" s="6" t="s">
        <v>50</v>
      </c>
      <c r="T4" s="6"/>
      <c r="U4" s="7"/>
      <c r="V4" s="13" t="s">
        <v>13</v>
      </c>
      <c r="W4" s="39">
        <f>IF(COUNTIF(W6:W10,"=501")&gt;2,1,0)+IF(COUNTIF(W11:W15,"=501")&gt;2,1,0)+IF(COUNTIF(W16:W20,"=501")&gt;2,1,0)+IF(COUNTIF(W21:W25,"=501")&gt;2,1,0)</f>
        <v>1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1</v>
      </c>
      <c r="B6" s="35">
        <v>1</v>
      </c>
      <c r="C6" s="19">
        <v>30</v>
      </c>
      <c r="D6" s="20">
        <v>88</v>
      </c>
      <c r="E6" s="20"/>
      <c r="F6" s="20"/>
      <c r="G6" s="10">
        <f aca="true" t="shared" si="0" ref="G6:G25">IF(C6=0,0,501-D6)</f>
        <v>413</v>
      </c>
      <c r="I6" s="38">
        <f>IF(COUNTIF(O6:O10,"=501")&gt;2,1,0)</f>
        <v>0</v>
      </c>
      <c r="J6" s="35">
        <v>1</v>
      </c>
      <c r="K6" s="19"/>
      <c r="L6" s="20"/>
      <c r="M6" s="20"/>
      <c r="N6" s="20"/>
      <c r="O6" s="10">
        <f aca="true" t="shared" si="1" ref="O6:O25">IF(K6=0,0,501-L6)</f>
        <v>0</v>
      </c>
      <c r="Q6" s="38">
        <f>IF(COUNTIF(W6:W10,"=501")&gt;2,1,0)</f>
        <v>0</v>
      </c>
      <c r="R6" s="35">
        <v>1</v>
      </c>
      <c r="S6" s="19">
        <v>27</v>
      </c>
      <c r="T6" s="20">
        <v>89</v>
      </c>
      <c r="U6" s="20"/>
      <c r="V6" s="20"/>
      <c r="W6" s="10">
        <f aca="true" t="shared" si="2" ref="W6:W25">IF(S6=0,0,501-T6)</f>
        <v>412</v>
      </c>
    </row>
    <row r="7" spans="1:23" ht="12.75">
      <c r="A7" s="111" t="s">
        <v>14</v>
      </c>
      <c r="B7" s="36">
        <v>2</v>
      </c>
      <c r="C7" s="21">
        <v>39</v>
      </c>
      <c r="D7" s="22"/>
      <c r="E7" s="22"/>
      <c r="F7" s="22"/>
      <c r="G7" s="11">
        <f t="shared" si="0"/>
        <v>501</v>
      </c>
      <c r="I7" s="111" t="s">
        <v>14</v>
      </c>
      <c r="J7" s="36">
        <v>2</v>
      </c>
      <c r="K7" s="21"/>
      <c r="L7" s="22"/>
      <c r="M7" s="22"/>
      <c r="N7" s="22"/>
      <c r="O7" s="11">
        <f t="shared" si="1"/>
        <v>0</v>
      </c>
      <c r="Q7" s="111" t="s">
        <v>14</v>
      </c>
      <c r="R7" s="36">
        <v>2</v>
      </c>
      <c r="S7" s="21">
        <v>20</v>
      </c>
      <c r="T7" s="22"/>
      <c r="U7" s="22">
        <v>2</v>
      </c>
      <c r="V7" s="22"/>
      <c r="W7" s="11">
        <f t="shared" si="2"/>
        <v>501</v>
      </c>
    </row>
    <row r="8" spans="1:23" ht="12.75">
      <c r="A8" s="111"/>
      <c r="B8" s="36">
        <v>3</v>
      </c>
      <c r="C8" s="21">
        <v>38</v>
      </c>
      <c r="D8" s="22"/>
      <c r="E8" s="22"/>
      <c r="F8" s="22"/>
      <c r="G8" s="11">
        <f t="shared" si="0"/>
        <v>501</v>
      </c>
      <c r="I8" s="111"/>
      <c r="J8" s="36">
        <v>3</v>
      </c>
      <c r="K8" s="21"/>
      <c r="L8" s="22"/>
      <c r="M8" s="22"/>
      <c r="N8" s="22"/>
      <c r="O8" s="11">
        <f t="shared" si="1"/>
        <v>0</v>
      </c>
      <c r="Q8" s="111"/>
      <c r="R8" s="36">
        <v>3</v>
      </c>
      <c r="S8" s="21">
        <v>18</v>
      </c>
      <c r="T8" s="22">
        <v>194</v>
      </c>
      <c r="U8" s="22"/>
      <c r="V8" s="22"/>
      <c r="W8" s="11">
        <f t="shared" si="2"/>
        <v>307</v>
      </c>
    </row>
    <row r="9" spans="1:23" ht="12.75">
      <c r="A9" s="111"/>
      <c r="B9" s="36">
        <v>4</v>
      </c>
      <c r="C9" s="21">
        <v>29</v>
      </c>
      <c r="D9" s="22"/>
      <c r="E9" s="22"/>
      <c r="F9" s="22"/>
      <c r="G9" s="11">
        <f t="shared" si="0"/>
        <v>501</v>
      </c>
      <c r="I9" s="111"/>
      <c r="J9" s="36">
        <v>4</v>
      </c>
      <c r="K9" s="21"/>
      <c r="L9" s="22"/>
      <c r="M9" s="22"/>
      <c r="N9" s="22"/>
      <c r="O9" s="11">
        <f t="shared" si="1"/>
        <v>0</v>
      </c>
      <c r="Q9" s="111"/>
      <c r="R9" s="36">
        <v>4</v>
      </c>
      <c r="S9" s="21">
        <v>24</v>
      </c>
      <c r="T9" s="22">
        <v>105</v>
      </c>
      <c r="U9" s="22">
        <v>1</v>
      </c>
      <c r="V9" s="22"/>
      <c r="W9" s="11">
        <f t="shared" si="2"/>
        <v>396</v>
      </c>
    </row>
    <row r="10" spans="1:23" ht="13.5" thickBot="1">
      <c r="A10" s="112"/>
      <c r="B10" s="4">
        <v>5</v>
      </c>
      <c r="C10" s="23"/>
      <c r="D10" s="24"/>
      <c r="E10" s="24"/>
      <c r="F10" s="24"/>
      <c r="G10" s="12">
        <f t="shared" si="0"/>
        <v>0</v>
      </c>
      <c r="I10" s="112"/>
      <c r="J10" s="4">
        <v>5</v>
      </c>
      <c r="K10" s="23"/>
      <c r="L10" s="24"/>
      <c r="M10" s="24"/>
      <c r="N10" s="24"/>
      <c r="O10" s="12">
        <f t="shared" si="1"/>
        <v>0</v>
      </c>
      <c r="Q10" s="112"/>
      <c r="R10" s="4">
        <v>5</v>
      </c>
      <c r="S10" s="23"/>
      <c r="T10" s="24"/>
      <c r="U10" s="24"/>
      <c r="V10" s="24"/>
      <c r="W10" s="12">
        <f t="shared" si="2"/>
        <v>0</v>
      </c>
    </row>
    <row r="11" spans="1:23" ht="12.75" customHeight="1">
      <c r="A11" s="38">
        <f>IF(COUNTIF(G11:G15,"=501")&gt;2,1,0)</f>
        <v>1</v>
      </c>
      <c r="B11" s="35">
        <v>1</v>
      </c>
      <c r="C11" s="19">
        <v>23</v>
      </c>
      <c r="D11" s="20"/>
      <c r="E11" s="20">
        <v>2</v>
      </c>
      <c r="F11" s="20"/>
      <c r="G11" s="10">
        <f t="shared" si="0"/>
        <v>501</v>
      </c>
      <c r="I11" s="38">
        <f>IF(COUNTIF(O11:O15,"=501")&gt;2,1,0)</f>
        <v>0</v>
      </c>
      <c r="J11" s="35">
        <v>1</v>
      </c>
      <c r="K11" s="19"/>
      <c r="L11" s="20"/>
      <c r="M11" s="20"/>
      <c r="N11" s="20"/>
      <c r="O11" s="10">
        <f t="shared" si="1"/>
        <v>0</v>
      </c>
      <c r="Q11" s="38">
        <f>IF(COUNTIF(W11:W15,"=501")&gt;2,1,0)</f>
        <v>1</v>
      </c>
      <c r="R11" s="35">
        <v>1</v>
      </c>
      <c r="S11" s="19">
        <v>24</v>
      </c>
      <c r="T11" s="20">
        <v>126</v>
      </c>
      <c r="U11" s="20"/>
      <c r="V11" s="20"/>
      <c r="W11" s="10">
        <f t="shared" si="2"/>
        <v>375</v>
      </c>
    </row>
    <row r="12" spans="1:23" ht="12.75">
      <c r="A12" s="111" t="s">
        <v>15</v>
      </c>
      <c r="B12" s="36">
        <v>2</v>
      </c>
      <c r="C12" s="21">
        <v>16</v>
      </c>
      <c r="D12" s="22"/>
      <c r="E12" s="22">
        <v>3</v>
      </c>
      <c r="F12" s="22"/>
      <c r="G12" s="11">
        <f t="shared" si="0"/>
        <v>501</v>
      </c>
      <c r="I12" s="111" t="s">
        <v>15</v>
      </c>
      <c r="J12" s="36">
        <v>2</v>
      </c>
      <c r="K12" s="21"/>
      <c r="L12" s="22"/>
      <c r="M12" s="22"/>
      <c r="N12" s="22"/>
      <c r="O12" s="11">
        <f t="shared" si="1"/>
        <v>0</v>
      </c>
      <c r="Q12" s="111" t="s">
        <v>15</v>
      </c>
      <c r="R12" s="36">
        <v>2</v>
      </c>
      <c r="S12" s="21">
        <v>34</v>
      </c>
      <c r="T12" s="22"/>
      <c r="U12" s="22"/>
      <c r="V12" s="22"/>
      <c r="W12" s="11">
        <f t="shared" si="2"/>
        <v>501</v>
      </c>
    </row>
    <row r="13" spans="1:23" ht="12.75">
      <c r="A13" s="111"/>
      <c r="B13" s="36">
        <v>3</v>
      </c>
      <c r="C13" s="21">
        <v>27</v>
      </c>
      <c r="D13" s="22"/>
      <c r="E13" s="22">
        <v>1</v>
      </c>
      <c r="F13" s="22"/>
      <c r="G13" s="11">
        <f t="shared" si="0"/>
        <v>501</v>
      </c>
      <c r="I13" s="111"/>
      <c r="J13" s="36">
        <v>3</v>
      </c>
      <c r="K13" s="21"/>
      <c r="L13" s="22"/>
      <c r="M13" s="22"/>
      <c r="N13" s="22"/>
      <c r="O13" s="11">
        <f t="shared" si="1"/>
        <v>0</v>
      </c>
      <c r="Q13" s="111"/>
      <c r="R13" s="36">
        <v>3</v>
      </c>
      <c r="S13" s="21">
        <v>35</v>
      </c>
      <c r="T13" s="22"/>
      <c r="U13" s="22"/>
      <c r="V13" s="22"/>
      <c r="W13" s="11">
        <f t="shared" si="2"/>
        <v>501</v>
      </c>
    </row>
    <row r="14" spans="1:23" ht="12.75">
      <c r="A14" s="111"/>
      <c r="B14" s="36">
        <v>4</v>
      </c>
      <c r="C14" s="21"/>
      <c r="D14" s="22"/>
      <c r="E14" s="22"/>
      <c r="F14" s="22"/>
      <c r="G14" s="11">
        <f t="shared" si="0"/>
        <v>0</v>
      </c>
      <c r="I14" s="111"/>
      <c r="J14" s="36">
        <v>4</v>
      </c>
      <c r="K14" s="21"/>
      <c r="L14" s="22"/>
      <c r="M14" s="22"/>
      <c r="N14" s="22"/>
      <c r="O14" s="11">
        <f t="shared" si="1"/>
        <v>0</v>
      </c>
      <c r="Q14" s="111"/>
      <c r="R14" s="36">
        <v>4</v>
      </c>
      <c r="S14" s="21">
        <v>27</v>
      </c>
      <c r="T14" s="22">
        <v>65</v>
      </c>
      <c r="U14" s="22"/>
      <c r="V14" s="22"/>
      <c r="W14" s="11">
        <f t="shared" si="2"/>
        <v>436</v>
      </c>
    </row>
    <row r="15" spans="1:23" ht="13.5" thickBot="1">
      <c r="A15" s="112"/>
      <c r="B15" s="4">
        <v>5</v>
      </c>
      <c r="C15" s="23"/>
      <c r="D15" s="24"/>
      <c r="E15" s="24"/>
      <c r="F15" s="24"/>
      <c r="G15" s="12">
        <f t="shared" si="0"/>
        <v>0</v>
      </c>
      <c r="I15" s="112"/>
      <c r="J15" s="4">
        <v>5</v>
      </c>
      <c r="K15" s="23"/>
      <c r="L15" s="24"/>
      <c r="M15" s="24"/>
      <c r="N15" s="24"/>
      <c r="O15" s="12">
        <f t="shared" si="1"/>
        <v>0</v>
      </c>
      <c r="Q15" s="112"/>
      <c r="R15" s="4">
        <v>5</v>
      </c>
      <c r="S15" s="23">
        <v>27</v>
      </c>
      <c r="T15" s="24"/>
      <c r="U15" s="24">
        <v>2</v>
      </c>
      <c r="V15" s="24"/>
      <c r="W15" s="12">
        <f t="shared" si="2"/>
        <v>501</v>
      </c>
    </row>
    <row r="16" spans="1:23" ht="12.75" customHeight="1">
      <c r="A16" s="38">
        <f>IF(COUNTIF(G16:G20,"=501")&gt;2,1,0)</f>
        <v>1</v>
      </c>
      <c r="B16" s="35">
        <v>1</v>
      </c>
      <c r="C16" s="19">
        <v>25</v>
      </c>
      <c r="D16" s="20"/>
      <c r="E16" s="20">
        <v>2</v>
      </c>
      <c r="F16" s="20"/>
      <c r="G16" s="10">
        <f t="shared" si="0"/>
        <v>501</v>
      </c>
      <c r="I16" s="38">
        <f>IF(COUNTIF(O16:O20,"=501")&gt;2,1,0)</f>
        <v>0</v>
      </c>
      <c r="J16" s="35">
        <v>1</v>
      </c>
      <c r="K16" s="19"/>
      <c r="L16" s="20"/>
      <c r="M16" s="20"/>
      <c r="N16" s="20"/>
      <c r="O16" s="10">
        <f t="shared" si="1"/>
        <v>0</v>
      </c>
      <c r="Q16" s="38">
        <f>IF(COUNTIF(W16:W20,"=501")&gt;2,1,0)</f>
        <v>0</v>
      </c>
      <c r="R16" s="35">
        <v>1</v>
      </c>
      <c r="S16" s="19">
        <v>30</v>
      </c>
      <c r="T16" s="20">
        <v>62</v>
      </c>
      <c r="U16" s="20"/>
      <c r="V16" s="20"/>
      <c r="W16" s="10">
        <f t="shared" si="2"/>
        <v>439</v>
      </c>
    </row>
    <row r="17" spans="1:23" ht="12.75">
      <c r="A17" s="111" t="s">
        <v>16</v>
      </c>
      <c r="B17" s="36">
        <v>2</v>
      </c>
      <c r="C17" s="21">
        <v>33</v>
      </c>
      <c r="D17" s="22">
        <v>16</v>
      </c>
      <c r="E17" s="22"/>
      <c r="F17" s="22"/>
      <c r="G17" s="11">
        <f t="shared" si="0"/>
        <v>485</v>
      </c>
      <c r="I17" s="111" t="s">
        <v>16</v>
      </c>
      <c r="J17" s="36">
        <v>2</v>
      </c>
      <c r="K17" s="21"/>
      <c r="L17" s="22"/>
      <c r="M17" s="22"/>
      <c r="N17" s="22"/>
      <c r="O17" s="11">
        <f t="shared" si="1"/>
        <v>0</v>
      </c>
      <c r="Q17" s="111" t="s">
        <v>16</v>
      </c>
      <c r="R17" s="36">
        <v>2</v>
      </c>
      <c r="S17" s="21">
        <v>30</v>
      </c>
      <c r="T17" s="22"/>
      <c r="U17" s="22">
        <v>1</v>
      </c>
      <c r="V17" s="22"/>
      <c r="W17" s="11">
        <f t="shared" si="2"/>
        <v>501</v>
      </c>
    </row>
    <row r="18" spans="1:23" ht="12.75">
      <c r="A18" s="111"/>
      <c r="B18" s="36">
        <v>3</v>
      </c>
      <c r="C18" s="21">
        <v>49</v>
      </c>
      <c r="D18" s="22"/>
      <c r="E18" s="22">
        <v>1</v>
      </c>
      <c r="F18" s="22"/>
      <c r="G18" s="11">
        <f t="shared" si="0"/>
        <v>501</v>
      </c>
      <c r="I18" s="111"/>
      <c r="J18" s="36">
        <v>3</v>
      </c>
      <c r="K18" s="21"/>
      <c r="L18" s="22"/>
      <c r="M18" s="22"/>
      <c r="N18" s="22"/>
      <c r="O18" s="11">
        <f t="shared" si="1"/>
        <v>0</v>
      </c>
      <c r="Q18" s="111"/>
      <c r="R18" s="36">
        <v>3</v>
      </c>
      <c r="S18" s="21">
        <v>33</v>
      </c>
      <c r="T18" s="22">
        <v>10</v>
      </c>
      <c r="U18" s="22"/>
      <c r="V18" s="22"/>
      <c r="W18" s="11">
        <f t="shared" si="2"/>
        <v>491</v>
      </c>
    </row>
    <row r="19" spans="1:23" ht="12.75">
      <c r="A19" s="111"/>
      <c r="B19" s="36">
        <v>4</v>
      </c>
      <c r="C19" s="21">
        <v>21</v>
      </c>
      <c r="D19" s="22"/>
      <c r="E19" s="22">
        <v>2</v>
      </c>
      <c r="F19" s="22"/>
      <c r="G19" s="11">
        <f t="shared" si="0"/>
        <v>501</v>
      </c>
      <c r="I19" s="111"/>
      <c r="J19" s="36">
        <v>4</v>
      </c>
      <c r="K19" s="21"/>
      <c r="L19" s="22"/>
      <c r="M19" s="22"/>
      <c r="N19" s="22"/>
      <c r="O19" s="11">
        <f t="shared" si="1"/>
        <v>0</v>
      </c>
      <c r="Q19" s="111"/>
      <c r="R19" s="36">
        <v>4</v>
      </c>
      <c r="S19" s="21">
        <v>27</v>
      </c>
      <c r="T19" s="22">
        <v>76</v>
      </c>
      <c r="U19" s="22"/>
      <c r="V19" s="22"/>
      <c r="W19" s="11">
        <f t="shared" si="2"/>
        <v>425</v>
      </c>
    </row>
    <row r="20" spans="1:23" ht="13.5" thickBot="1">
      <c r="A20" s="112"/>
      <c r="B20" s="4">
        <v>5</v>
      </c>
      <c r="C20" s="23"/>
      <c r="D20" s="24"/>
      <c r="E20" s="24"/>
      <c r="F20" s="24"/>
      <c r="G20" s="12">
        <f t="shared" si="0"/>
        <v>0</v>
      </c>
      <c r="I20" s="112"/>
      <c r="J20" s="4">
        <v>5</v>
      </c>
      <c r="K20" s="23"/>
      <c r="L20" s="24"/>
      <c r="M20" s="24"/>
      <c r="N20" s="24"/>
      <c r="O20" s="12">
        <f t="shared" si="1"/>
        <v>0</v>
      </c>
      <c r="Q20" s="112"/>
      <c r="R20" s="4">
        <v>5</v>
      </c>
      <c r="S20" s="23"/>
      <c r="T20" s="24"/>
      <c r="U20" s="24"/>
      <c r="V20" s="24"/>
      <c r="W20" s="12">
        <f t="shared" si="2"/>
        <v>0</v>
      </c>
    </row>
    <row r="21" spans="1:23" ht="12.75" customHeight="1">
      <c r="A21" s="38">
        <f>IF(COUNTIF(G21:G25,"=501")&gt;2,1,0)</f>
        <v>0</v>
      </c>
      <c r="B21" s="35">
        <v>1</v>
      </c>
      <c r="C21" s="19">
        <v>24</v>
      </c>
      <c r="D21" s="20">
        <v>12</v>
      </c>
      <c r="E21" s="20">
        <v>1</v>
      </c>
      <c r="F21" s="20"/>
      <c r="G21" s="10">
        <f t="shared" si="0"/>
        <v>489</v>
      </c>
      <c r="I21" s="38">
        <f>IF(COUNTIF(O21:O25,"=501")&gt;2,1,0)</f>
        <v>0</v>
      </c>
      <c r="J21" s="35">
        <v>1</v>
      </c>
      <c r="K21" s="19"/>
      <c r="L21" s="20"/>
      <c r="M21" s="20"/>
      <c r="N21" s="20"/>
      <c r="O21" s="10">
        <f t="shared" si="1"/>
        <v>0</v>
      </c>
      <c r="Q21" s="38">
        <f>IF(COUNTIF(W21:W25,"=501")&gt;2,1,0)</f>
        <v>0</v>
      </c>
      <c r="R21" s="35">
        <v>1</v>
      </c>
      <c r="S21" s="19">
        <v>24</v>
      </c>
      <c r="T21" s="20">
        <v>140</v>
      </c>
      <c r="U21" s="20"/>
      <c r="V21" s="20"/>
      <c r="W21" s="10">
        <f t="shared" si="2"/>
        <v>361</v>
      </c>
    </row>
    <row r="22" spans="1:23" ht="12.75">
      <c r="A22" s="111" t="s">
        <v>17</v>
      </c>
      <c r="B22" s="36">
        <v>2</v>
      </c>
      <c r="C22" s="21">
        <v>18</v>
      </c>
      <c r="D22" s="22">
        <v>82</v>
      </c>
      <c r="E22" s="22">
        <v>2</v>
      </c>
      <c r="F22" s="22"/>
      <c r="G22" s="11">
        <f t="shared" si="0"/>
        <v>419</v>
      </c>
      <c r="I22" s="111" t="s">
        <v>17</v>
      </c>
      <c r="J22" s="36">
        <v>2</v>
      </c>
      <c r="K22" s="21"/>
      <c r="L22" s="22"/>
      <c r="M22" s="22"/>
      <c r="N22" s="22"/>
      <c r="O22" s="11">
        <f t="shared" si="1"/>
        <v>0</v>
      </c>
      <c r="Q22" s="111" t="s">
        <v>17</v>
      </c>
      <c r="R22" s="36">
        <v>2</v>
      </c>
      <c r="S22" s="21">
        <v>15</v>
      </c>
      <c r="T22" s="22">
        <v>282</v>
      </c>
      <c r="U22" s="22"/>
      <c r="V22" s="22"/>
      <c r="W22" s="11">
        <f t="shared" si="2"/>
        <v>219</v>
      </c>
    </row>
    <row r="23" spans="1:23" ht="12.75">
      <c r="A23" s="111"/>
      <c r="B23" s="36">
        <v>3</v>
      </c>
      <c r="C23" s="21">
        <v>24</v>
      </c>
      <c r="D23" s="22">
        <v>52</v>
      </c>
      <c r="E23" s="22">
        <v>1</v>
      </c>
      <c r="F23" s="22"/>
      <c r="G23" s="11">
        <f t="shared" si="0"/>
        <v>449</v>
      </c>
      <c r="I23" s="111"/>
      <c r="J23" s="36">
        <v>3</v>
      </c>
      <c r="K23" s="21"/>
      <c r="L23" s="22"/>
      <c r="M23" s="22"/>
      <c r="N23" s="22"/>
      <c r="O23" s="11">
        <f t="shared" si="1"/>
        <v>0</v>
      </c>
      <c r="Q23" s="111"/>
      <c r="R23" s="36">
        <v>3</v>
      </c>
      <c r="S23" s="21">
        <v>27</v>
      </c>
      <c r="T23" s="22">
        <v>95</v>
      </c>
      <c r="U23" s="22"/>
      <c r="V23" s="22"/>
      <c r="W23" s="11">
        <f t="shared" si="2"/>
        <v>406</v>
      </c>
    </row>
    <row r="24" spans="1:23" ht="12.75">
      <c r="A24" s="111"/>
      <c r="B24" s="36">
        <v>4</v>
      </c>
      <c r="C24" s="21"/>
      <c r="D24" s="22"/>
      <c r="E24" s="22"/>
      <c r="F24" s="22"/>
      <c r="G24" s="11">
        <f t="shared" si="0"/>
        <v>0</v>
      </c>
      <c r="I24" s="111"/>
      <c r="J24" s="36">
        <v>4</v>
      </c>
      <c r="K24" s="21"/>
      <c r="L24" s="22"/>
      <c r="M24" s="22"/>
      <c r="N24" s="22"/>
      <c r="O24" s="11">
        <f t="shared" si="1"/>
        <v>0</v>
      </c>
      <c r="Q24" s="111"/>
      <c r="R24" s="36">
        <v>4</v>
      </c>
      <c r="S24" s="21"/>
      <c r="T24" s="22"/>
      <c r="U24" s="22"/>
      <c r="V24" s="22"/>
      <c r="W24" s="11">
        <f t="shared" si="2"/>
        <v>0</v>
      </c>
    </row>
    <row r="25" spans="1:23" ht="13.5" thickBot="1">
      <c r="A25" s="112"/>
      <c r="B25" s="4">
        <v>5</v>
      </c>
      <c r="C25" s="23"/>
      <c r="D25" s="24"/>
      <c r="E25" s="24"/>
      <c r="F25" s="24"/>
      <c r="G25" s="12">
        <f t="shared" si="0"/>
        <v>0</v>
      </c>
      <c r="I25" s="112"/>
      <c r="J25" s="4">
        <v>5</v>
      </c>
      <c r="K25" s="23"/>
      <c r="L25" s="24"/>
      <c r="M25" s="24"/>
      <c r="N25" s="24"/>
      <c r="O25" s="12">
        <f t="shared" si="1"/>
        <v>0</v>
      </c>
      <c r="Q25" s="112"/>
      <c r="R25" s="4">
        <v>5</v>
      </c>
      <c r="S25" s="23"/>
      <c r="T25" s="24"/>
      <c r="U25" s="24"/>
      <c r="V25" s="24"/>
      <c r="W25" s="12">
        <f t="shared" si="2"/>
        <v>0</v>
      </c>
    </row>
    <row r="26" spans="1:23" ht="13.5" thickBot="1">
      <c r="A26" s="15"/>
      <c r="B26" s="16" t="s">
        <v>18</v>
      </c>
      <c r="C26" s="17">
        <f>SUM(C6:C25)</f>
        <v>396</v>
      </c>
      <c r="D26" s="18">
        <f>SUM(D6:D25)</f>
        <v>250</v>
      </c>
      <c r="E26" s="18">
        <f>SUM(E6:E25)</f>
        <v>15</v>
      </c>
      <c r="F26" s="18">
        <f>SUM(F6:F25)</f>
        <v>0</v>
      </c>
      <c r="G26" s="14">
        <f>SUM(G6:G25)</f>
        <v>6764</v>
      </c>
      <c r="I26" s="15"/>
      <c r="J26" s="16" t="s">
        <v>18</v>
      </c>
      <c r="K26" s="17">
        <f>SUM(K6:K25)</f>
        <v>0</v>
      </c>
      <c r="L26" s="18">
        <f>SUM(L6:L25)</f>
        <v>0</v>
      </c>
      <c r="M26" s="18">
        <f>SUM(M6:M25)</f>
        <v>0</v>
      </c>
      <c r="N26" s="18">
        <f>SUM(N6:N25)</f>
        <v>0</v>
      </c>
      <c r="O26" s="14">
        <f>SUM(O6:O25)</f>
        <v>0</v>
      </c>
      <c r="Q26" s="15"/>
      <c r="R26" s="16" t="s">
        <v>18</v>
      </c>
      <c r="S26" s="17">
        <f>SUM(S6:S25)</f>
        <v>422</v>
      </c>
      <c r="T26" s="18">
        <f>SUM(T6:T25)</f>
        <v>1244</v>
      </c>
      <c r="U26" s="18">
        <f>SUM(U6:U25)</f>
        <v>6</v>
      </c>
      <c r="V26" s="18">
        <f>SUM(V6:V25)</f>
        <v>0</v>
      </c>
      <c r="W26" s="14">
        <f>SUM(W6:W25)</f>
        <v>6772</v>
      </c>
    </row>
    <row r="27" ht="4.5" customHeight="1" thickBot="1"/>
    <row r="28" spans="1:23" ht="13.5" thickBot="1">
      <c r="A28" s="5" t="s">
        <v>4</v>
      </c>
      <c r="B28" s="6"/>
      <c r="C28" s="6" t="s">
        <v>90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1</v>
      </c>
      <c r="I28" s="5" t="s">
        <v>4</v>
      </c>
      <c r="J28" s="6"/>
      <c r="K28" s="53" t="s">
        <v>19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1</v>
      </c>
      <c r="B30" s="35">
        <v>1</v>
      </c>
      <c r="C30" s="19">
        <v>35</v>
      </c>
      <c r="D30" s="20"/>
      <c r="E30" s="20">
        <v>1</v>
      </c>
      <c r="F30" s="20"/>
      <c r="G30" s="10">
        <f aca="true" t="shared" si="3" ref="G30:G49">IF(C30=0,0,501-D30)</f>
        <v>501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1" t="s">
        <v>14</v>
      </c>
      <c r="B31" s="36">
        <v>2</v>
      </c>
      <c r="C31" s="21">
        <v>37</v>
      </c>
      <c r="D31" s="22"/>
      <c r="E31" s="22"/>
      <c r="F31" s="22"/>
      <c r="G31" s="11">
        <f t="shared" si="3"/>
        <v>501</v>
      </c>
      <c r="I31" s="111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1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1"/>
      <c r="B32" s="36">
        <v>3</v>
      </c>
      <c r="C32" s="21">
        <v>37</v>
      </c>
      <c r="D32" s="22"/>
      <c r="E32" s="22">
        <v>1</v>
      </c>
      <c r="F32" s="22"/>
      <c r="G32" s="11">
        <f t="shared" si="3"/>
        <v>501</v>
      </c>
      <c r="I32" s="111"/>
      <c r="J32" s="36">
        <v>3</v>
      </c>
      <c r="K32" s="21"/>
      <c r="L32" s="22"/>
      <c r="M32" s="22"/>
      <c r="N32" s="22"/>
      <c r="O32" s="11">
        <f t="shared" si="4"/>
        <v>0</v>
      </c>
      <c r="Q32" s="111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1"/>
      <c r="B33" s="36">
        <v>4</v>
      </c>
      <c r="C33" s="21"/>
      <c r="D33" s="22"/>
      <c r="E33" s="22"/>
      <c r="F33" s="22"/>
      <c r="G33" s="11">
        <f t="shared" si="3"/>
        <v>0</v>
      </c>
      <c r="I33" s="111"/>
      <c r="J33" s="36">
        <v>4</v>
      </c>
      <c r="K33" s="21"/>
      <c r="L33" s="22"/>
      <c r="M33" s="22"/>
      <c r="N33" s="22"/>
      <c r="O33" s="11">
        <f t="shared" si="4"/>
        <v>0</v>
      </c>
      <c r="Q33" s="111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2"/>
      <c r="B34" s="4">
        <v>5</v>
      </c>
      <c r="C34" s="23"/>
      <c r="D34" s="24"/>
      <c r="E34" s="24"/>
      <c r="F34" s="24"/>
      <c r="G34" s="12">
        <f t="shared" si="3"/>
        <v>0</v>
      </c>
      <c r="I34" s="112"/>
      <c r="J34" s="4">
        <v>5</v>
      </c>
      <c r="K34" s="23"/>
      <c r="L34" s="24"/>
      <c r="M34" s="24"/>
      <c r="N34" s="24"/>
      <c r="O34" s="12">
        <f t="shared" si="4"/>
        <v>0</v>
      </c>
      <c r="Q34" s="112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>
        <v>29</v>
      </c>
      <c r="D35" s="20"/>
      <c r="E35" s="20">
        <v>1</v>
      </c>
      <c r="F35" s="20"/>
      <c r="G35" s="10">
        <f t="shared" si="3"/>
        <v>501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1" t="s">
        <v>15</v>
      </c>
      <c r="B36" s="36">
        <v>2</v>
      </c>
      <c r="C36" s="21">
        <v>39</v>
      </c>
      <c r="D36" s="22">
        <v>18</v>
      </c>
      <c r="E36" s="22">
        <v>1</v>
      </c>
      <c r="F36" s="22"/>
      <c r="G36" s="11">
        <f t="shared" si="3"/>
        <v>483</v>
      </c>
      <c r="I36" s="111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1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1"/>
      <c r="B37" s="36">
        <v>3</v>
      </c>
      <c r="C37" s="21">
        <v>46</v>
      </c>
      <c r="D37" s="22"/>
      <c r="E37" s="22"/>
      <c r="F37" s="22"/>
      <c r="G37" s="11">
        <f t="shared" si="3"/>
        <v>501</v>
      </c>
      <c r="I37" s="111"/>
      <c r="J37" s="36">
        <v>3</v>
      </c>
      <c r="K37" s="21"/>
      <c r="L37" s="22"/>
      <c r="M37" s="22"/>
      <c r="N37" s="22"/>
      <c r="O37" s="11">
        <f t="shared" si="4"/>
        <v>0</v>
      </c>
      <c r="Q37" s="111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1"/>
      <c r="B38" s="36">
        <v>4</v>
      </c>
      <c r="C38" s="21">
        <v>33</v>
      </c>
      <c r="D38" s="22">
        <v>32</v>
      </c>
      <c r="E38" s="22">
        <v>1</v>
      </c>
      <c r="F38" s="22"/>
      <c r="G38" s="11">
        <f t="shared" si="3"/>
        <v>469</v>
      </c>
      <c r="I38" s="111"/>
      <c r="J38" s="36">
        <v>4</v>
      </c>
      <c r="K38" s="21"/>
      <c r="L38" s="22"/>
      <c r="M38" s="22"/>
      <c r="N38" s="22"/>
      <c r="O38" s="11">
        <f t="shared" si="4"/>
        <v>0</v>
      </c>
      <c r="Q38" s="111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2"/>
      <c r="B39" s="4">
        <v>5</v>
      </c>
      <c r="C39" s="23">
        <v>36</v>
      </c>
      <c r="D39" s="24">
        <v>5</v>
      </c>
      <c r="E39" s="24"/>
      <c r="F39" s="24"/>
      <c r="G39" s="12">
        <f t="shared" si="3"/>
        <v>496</v>
      </c>
      <c r="I39" s="112"/>
      <c r="J39" s="4">
        <v>5</v>
      </c>
      <c r="K39" s="23"/>
      <c r="L39" s="24"/>
      <c r="M39" s="24"/>
      <c r="N39" s="24"/>
      <c r="O39" s="12">
        <f t="shared" si="4"/>
        <v>0</v>
      </c>
      <c r="Q39" s="112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0</v>
      </c>
      <c r="B40" s="35">
        <v>1</v>
      </c>
      <c r="C40" s="19">
        <v>27</v>
      </c>
      <c r="D40" s="20">
        <v>112</v>
      </c>
      <c r="E40" s="20">
        <v>1</v>
      </c>
      <c r="F40" s="20"/>
      <c r="G40" s="10">
        <f t="shared" si="3"/>
        <v>389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1" t="s">
        <v>16</v>
      </c>
      <c r="B41" s="36">
        <v>2</v>
      </c>
      <c r="C41" s="21">
        <v>33</v>
      </c>
      <c r="D41" s="22">
        <v>35</v>
      </c>
      <c r="E41" s="22">
        <v>1</v>
      </c>
      <c r="F41" s="22"/>
      <c r="G41" s="11">
        <f t="shared" si="3"/>
        <v>466</v>
      </c>
      <c r="I41" s="111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1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1"/>
      <c r="B42" s="36">
        <v>3</v>
      </c>
      <c r="C42" s="21">
        <v>24</v>
      </c>
      <c r="D42" s="22">
        <v>72</v>
      </c>
      <c r="E42" s="22">
        <v>1</v>
      </c>
      <c r="F42" s="22"/>
      <c r="G42" s="11">
        <f t="shared" si="3"/>
        <v>429</v>
      </c>
      <c r="I42" s="111"/>
      <c r="J42" s="36">
        <v>3</v>
      </c>
      <c r="K42" s="21"/>
      <c r="L42" s="22"/>
      <c r="M42" s="22"/>
      <c r="N42" s="22"/>
      <c r="O42" s="11">
        <f t="shared" si="4"/>
        <v>0</v>
      </c>
      <c r="Q42" s="111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1"/>
      <c r="B43" s="36">
        <v>4</v>
      </c>
      <c r="C43" s="21"/>
      <c r="D43" s="22"/>
      <c r="E43" s="22"/>
      <c r="F43" s="22"/>
      <c r="G43" s="11">
        <f t="shared" si="3"/>
        <v>0</v>
      </c>
      <c r="I43" s="111"/>
      <c r="J43" s="36">
        <v>4</v>
      </c>
      <c r="K43" s="21"/>
      <c r="L43" s="22"/>
      <c r="M43" s="22"/>
      <c r="N43" s="22"/>
      <c r="O43" s="11">
        <f t="shared" si="4"/>
        <v>0</v>
      </c>
      <c r="Q43" s="111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2"/>
      <c r="B44" s="4">
        <v>5</v>
      </c>
      <c r="C44" s="23"/>
      <c r="D44" s="24"/>
      <c r="E44" s="24"/>
      <c r="F44" s="24"/>
      <c r="G44" s="12">
        <f t="shared" si="3"/>
        <v>0</v>
      </c>
      <c r="I44" s="112"/>
      <c r="J44" s="4">
        <v>5</v>
      </c>
      <c r="K44" s="23"/>
      <c r="L44" s="24"/>
      <c r="M44" s="24"/>
      <c r="N44" s="24"/>
      <c r="O44" s="12">
        <f t="shared" si="4"/>
        <v>0</v>
      </c>
      <c r="Q44" s="112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0</v>
      </c>
      <c r="B45" s="35">
        <v>1</v>
      </c>
      <c r="C45" s="19">
        <v>30</v>
      </c>
      <c r="D45" s="20">
        <v>96</v>
      </c>
      <c r="E45" s="20"/>
      <c r="F45" s="20"/>
      <c r="G45" s="10">
        <f t="shared" si="3"/>
        <v>405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1" t="s">
        <v>17</v>
      </c>
      <c r="B46" s="36">
        <v>2</v>
      </c>
      <c r="C46" s="21">
        <v>32</v>
      </c>
      <c r="D46" s="22"/>
      <c r="E46" s="22">
        <v>1</v>
      </c>
      <c r="F46" s="22"/>
      <c r="G46" s="11">
        <f t="shared" si="3"/>
        <v>501</v>
      </c>
      <c r="I46" s="111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1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1"/>
      <c r="B47" s="36">
        <v>3</v>
      </c>
      <c r="C47" s="21">
        <v>36</v>
      </c>
      <c r="D47" s="22">
        <v>28</v>
      </c>
      <c r="E47" s="22"/>
      <c r="F47" s="22"/>
      <c r="G47" s="11">
        <f t="shared" si="3"/>
        <v>473</v>
      </c>
      <c r="I47" s="111"/>
      <c r="J47" s="36">
        <v>3</v>
      </c>
      <c r="K47" s="21"/>
      <c r="L47" s="22"/>
      <c r="M47" s="22"/>
      <c r="N47" s="22"/>
      <c r="O47" s="11">
        <f t="shared" si="4"/>
        <v>0</v>
      </c>
      <c r="Q47" s="111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1"/>
      <c r="B48" s="36">
        <v>4</v>
      </c>
      <c r="C48" s="21">
        <v>45</v>
      </c>
      <c r="D48" s="22">
        <v>2</v>
      </c>
      <c r="E48" s="22"/>
      <c r="F48" s="22"/>
      <c r="G48" s="11">
        <f t="shared" si="3"/>
        <v>499</v>
      </c>
      <c r="I48" s="111"/>
      <c r="J48" s="36">
        <v>4</v>
      </c>
      <c r="K48" s="21"/>
      <c r="L48" s="22"/>
      <c r="M48" s="22"/>
      <c r="N48" s="22"/>
      <c r="O48" s="11">
        <f t="shared" si="4"/>
        <v>0</v>
      </c>
      <c r="Q48" s="111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2"/>
      <c r="B49" s="4">
        <v>5</v>
      </c>
      <c r="C49" s="23"/>
      <c r="D49" s="24"/>
      <c r="E49" s="24"/>
      <c r="F49" s="24"/>
      <c r="G49" s="12">
        <f t="shared" si="3"/>
        <v>0</v>
      </c>
      <c r="I49" s="112"/>
      <c r="J49" s="4">
        <v>5</v>
      </c>
      <c r="K49" s="23"/>
      <c r="L49" s="24"/>
      <c r="M49" s="24"/>
      <c r="N49" s="24"/>
      <c r="O49" s="12">
        <f t="shared" si="4"/>
        <v>0</v>
      </c>
      <c r="Q49" s="112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519</v>
      </c>
      <c r="D50" s="18">
        <f>SUM(D30:D49)</f>
        <v>400</v>
      </c>
      <c r="E50" s="18">
        <f>SUM(E30:E49)</f>
        <v>9</v>
      </c>
      <c r="F50" s="18">
        <f>SUM(F30:F49)</f>
        <v>0</v>
      </c>
      <c r="G50" s="14">
        <f>SUM(G30:G49)</f>
        <v>7115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 sheet="1" objects="1" scenarios="1"/>
  <mergeCells count="27"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  <mergeCell ref="A22:A25"/>
    <mergeCell ref="I22:I25"/>
    <mergeCell ref="Q22:Q25"/>
    <mergeCell ref="A31:A34"/>
    <mergeCell ref="I31:I34"/>
    <mergeCell ref="Q31:Q34"/>
    <mergeCell ref="A12:A15"/>
    <mergeCell ref="I12:I15"/>
    <mergeCell ref="Q12:Q15"/>
    <mergeCell ref="A17:A20"/>
    <mergeCell ref="I17:I20"/>
    <mergeCell ref="Q17:Q20"/>
    <mergeCell ref="S1:S2"/>
    <mergeCell ref="T1:U1"/>
    <mergeCell ref="V1:W1"/>
    <mergeCell ref="A7:A10"/>
    <mergeCell ref="I7:I10"/>
    <mergeCell ref="Q7:Q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Fred</cp:lastModifiedBy>
  <cp:lastPrinted>2009-01-14T05:22:28Z</cp:lastPrinted>
  <dcterms:created xsi:type="dcterms:W3CDTF">2009-01-14T03:56:51Z</dcterms:created>
  <dcterms:modified xsi:type="dcterms:W3CDTF">2010-03-28T23:15:30Z</dcterms:modified>
  <cp:category/>
  <cp:version/>
  <cp:contentType/>
  <cp:contentStatus/>
</cp:coreProperties>
</file>